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<sst xmlns="http://schemas.openxmlformats.org/spreadsheetml/2006/main" count="328" uniqueCount="253">
  <si>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</si>
  <si>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</si>
  <si>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</si>
  <si>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</si>
  <si>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</si>
  <si>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</si>
  <si>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</si>
  <si>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</si>
  <si>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</si>
  <si>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</si>
  <si>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</si>
  <si>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</si>
  <si>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</si>
  <si>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</si>
  <si>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</si>
  <si>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</si>
  <si>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</si>
  <si>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</si>
  <si>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</si>
  <si>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</si>
  <si>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</si>
  <si>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</si>
  <si>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</si>
  <si>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</si>
  <si>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</si>
  <si>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</si>
  <si>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</si>
  <si>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</si>
  <si>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</si>
  <si>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</si>
  <si>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</si>
  <si>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</si>
  <si>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</si>
  <si>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</si>
  <si>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</si>
  <si>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</si>
  <si>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</si>
  <si>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</si>
  <si>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</si>
  <si>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</si>
  <si>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</si>
  <si>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</si>
  <si>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</si>
  <si>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</si>
  <si>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</si>
  <si>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</si>
  <si>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</si>
  <si>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</si>
  <si>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</si>
  <si>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</si>
  <si>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</si>
  <si>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</si>
  <si>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</si>
  <si>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</si>
  <si>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</si>
  <si>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</si>
  <si>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</si>
  <si>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</si>
  <si>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</si>
  <si>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</si>
  <si>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</si>
  <si>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</si>
  <si>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</si>
  <si>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</si>
  <si>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</si>
  <si>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</si>
  <si>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</si>
  <si>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</si>
  <si>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</si>
  <si>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</si>
  <si>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</si>
  <si>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</si>
  <si>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</si>
  <si>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</si>
  <si>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</si>
  <si>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</si>
  <si>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</si>
  <si>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</si>
  <si>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</si>
  <si>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</si>
  <si>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</si>
  <si>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</si>
  <si>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</si>
  <si>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</si>
  <si>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</si>
  <si>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</si>
  <si>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</si>
  <si>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</si>
  <si>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</si>
  <si>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</si>
  <si>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</si>
  <si>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</si>
  <si>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</si>
  <si>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</si>
  <si>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</si>
  <si>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</si>
  <si>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</si>
  <si>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</si>
  <si>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</si>
  <si>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</si>
  <si>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</si>
  <si>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</si>
  <si>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</si>
  <si>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</si>
  <si>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</si>
  <si>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</si>
  <si>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</si>
  <si>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</si>
  <si>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</si>
  <si>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</si>
  <si>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</si>
  <si>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</si>
  <si>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</si>
  <si>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</si>
  <si>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</si>
  <si>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</si>
  <si>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</si>
  <si>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</si>
  <si>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</si>
  <si>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</si>
  <si>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</si>
  <si>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</si>
  <si>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</si>
  <si>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</si>
  <si>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</si>
  <si>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</si>
  <si>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</si>
  <si>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</si>
  <si>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</si>
  <si>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</si>
  <si>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</si>
  <si>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</si>
  <si>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</si>
  <si>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</si>
  <si>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</si>
  <si>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</si>
  <si>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</si>
  <si>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</si>
  <si>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</si>
  <si>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</si>
  <si>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</si>
  <si>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</si>
  <si>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</si>
  <si>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</si>
  <si>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</si>
  <si>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</si>
  <si>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</si>
  <si>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</si>
  <si>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</si>
  <si>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</si>
  <si>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</si>
  <si>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</si>
  <si>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</si>
  <si>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</si>
  <si>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</si>
  <si>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</si>
  <si>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</si>
  <si>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</si>
  <si>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</si>
  <si>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</si>
  <si>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</si>
  <si>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</si>
  <si>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</si>
  <si>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</si>
  <si>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</si>
  <si>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</si>
  <si>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</si>
  <si>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</si>
  <si>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</si>
  <si>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</si>
  <si>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</si>
  <si>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</si>
  <si>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</si>
  <si>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</si>
  <si>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</si>
  <si>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</si>
  <si>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</si>
  <si>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</si>
  <si>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</si>
  <si>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</si>
  <si>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</si>
  <si>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</si>
  <si>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</si>
  <si>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</si>
  <si>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</si>
  <si>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</si>
  <si>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</si>
  <si>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</si>
  <si>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</si>
  <si>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</si>
  <si>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</si>
  <si>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___2019__</t>
    </r>
    <r>
      <rPr>
        <b/>
        <sz val="12"/>
        <color indexed="8"/>
        <rFont val="Times New Roman"/>
        <family val="1"/>
      </rPr>
      <t xml:space="preserve"> рік</t>
    </r>
  </si>
  <si>
    <t>Клочай Л.П.</t>
  </si>
  <si>
    <t>вул. Лісова ,1</t>
  </si>
  <si>
    <t>Інші операційні доходи (кошти від НСЗУ-"зелений список" )</t>
  </si>
  <si>
    <t>Інші операційні доходи (кошти від НСЗУ-"червоний список" )</t>
  </si>
  <si>
    <t>Дохід з місцевого бюджету цільового фінансування на оплату комунальних послуг та енергоносіїв</t>
  </si>
  <si>
    <t>Дохід з місцевого бюджету за  цільовими програмами ( пільгові медикаменти)</t>
  </si>
  <si>
    <t>Інші надходження (капітальні видатки)</t>
  </si>
  <si>
    <t>1000/1</t>
  </si>
  <si>
    <t>1000/2</t>
  </si>
  <si>
    <t>1000/3</t>
  </si>
  <si>
    <t>1000/4</t>
  </si>
  <si>
    <t>1000/5</t>
  </si>
  <si>
    <t>медикаменти та перевязувальні матеріали</t>
  </si>
  <si>
    <t>Витрати на оплату комунальних послуг та енергоносіїв</t>
  </si>
  <si>
    <t>Інші витрати (капітальні видатки)</t>
  </si>
  <si>
    <t>витрати на оплату послуг  (Medics-медична соціальна платформа )</t>
  </si>
  <si>
    <t>Предмети, матеріали, обладнання та інвентар</t>
  </si>
  <si>
    <t>1051/1</t>
  </si>
  <si>
    <t>1051/2</t>
  </si>
  <si>
    <t>1051/3</t>
  </si>
  <si>
    <t>1051/4</t>
  </si>
  <si>
    <t>1051/5</t>
  </si>
  <si>
    <t>1051/6</t>
  </si>
  <si>
    <t>1051/7</t>
  </si>
  <si>
    <t>Військовий 1,5%</t>
  </si>
  <si>
    <t>86.21</t>
  </si>
  <si>
    <t>Комунальна</t>
  </si>
  <si>
    <t>Комунальне некомерційне підприємство Нетішинської  міської ради "Центр первинної медико-санітарної допомоги"</t>
  </si>
  <si>
    <t>3060/1</t>
  </si>
  <si>
    <t>3060/2</t>
  </si>
  <si>
    <t>3060/3</t>
  </si>
  <si>
    <t>3060/4</t>
  </si>
  <si>
    <t>3060/5</t>
  </si>
  <si>
    <t>Керівник</t>
  </si>
  <si>
    <t>Клочай Л. П.</t>
  </si>
  <si>
    <t>Фінансовий план поточного року  ІІІ,ІV   квартал</t>
  </si>
  <si>
    <t>Дохід з місцевого бюджету за  цільовими програмами ( доступні ліки)</t>
  </si>
  <si>
    <t>Перевезення хворих (діаліз)</t>
  </si>
  <si>
    <t>Туберкулін</t>
  </si>
  <si>
    <t>Дохід з місцевого бюджету за  цільо-вими програмами ( доступні ліки)</t>
  </si>
  <si>
    <t>3060/6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</si>
  <si>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</si>
  <si>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</si>
  <si>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</si>
  <si>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</si>
  <si>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</si>
  <si>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</si>
  <si>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r>
      <t xml:space="preserve">Керівник </t>
    </r>
    <r>
      <rPr>
        <sz val="10"/>
        <rFont val="Times New Roman"/>
        <family val="1"/>
      </rPr>
      <t>__________________</t>
    </r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</si>
  <si>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</si>
  <si>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Дохід з місцевого бюджету за  цільовими програмами ( пільгові медикаменти, та спеціальне харчування)</t>
  </si>
  <si>
    <t>Памперси, уропрезервативи, уростомні мішки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</si>
  <si>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</si>
  <si>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(кишти на памперси, уропрезервативи, уростомні мішки)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</si>
  <si>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</si>
  <si>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(туберкулін)</t>
  </si>
  <si>
    <t>Нетішинської міської ради</t>
  </si>
  <si>
    <t>VІІ скликання</t>
  </si>
  <si>
    <t>Інші витрати(пені, штрафи)</t>
  </si>
  <si>
    <t>витрати на оплату послуг в т.ч. (встановлення та  обслуговування бух програми,відшкод лаб послуг, відш зем. податку, ремонт авто,компютерної техніки,звязку , охорони тощо)</t>
  </si>
  <si>
    <t>___.___.____ № ___/_______</t>
  </si>
  <si>
    <t>рішенням ________________ сесії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</si>
</sst>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  <numFmt numFmtId="214" formatCode="_(* #,##0.0_);_(* \(#,##0.0\);_(* &quot;-&quot;_);_(@_)"/>
    <numFmt numFmtId="215" formatCode="_(* #,##0.00_);_(* \(#,##0.00\);_(* &quot;-&quot;_);_(@_)"/>
    <numFmt numFmtId="216" formatCode="0.000_ ;[Red]\-0.000\ 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1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center" vertical="center" wrapText="1"/>
    </xf>
    <xf numFmtId="207" fontId="1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1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8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204" fontId="5" fillId="0" borderId="10" xfId="0" applyNumberFormat="1" applyFont="1" applyFill="1" applyBorder="1" applyAlignment="1">
      <alignment horizontal="center" vertical="center" wrapText="1"/>
    </xf>
    <xf numFmtId="208" fontId="0" fillId="24" borderId="10" xfId="0" applyNumberFormat="1" applyFont="1" applyFill="1" applyBorder="1" applyAlignment="1">
      <alignment horizontal="right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8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08" fontId="13" fillId="24" borderId="23" xfId="0" applyNumberFormat="1" applyFont="1" applyFill="1" applyBorder="1" applyAlignment="1">
      <alignment horizontal="right" vertical="center"/>
    </xf>
    <xf numFmtId="0" fontId="23" fillId="0" borderId="24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201" fontId="13" fillId="0" borderId="10" xfId="0" applyNumberFormat="1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201" fontId="12" fillId="0" borderId="26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208" fontId="12" fillId="24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27" xfId="0" applyFont="1" applyBorder="1" applyAlignment="1">
      <alignment horizontal="left" vertical="center" wrapText="1"/>
    </xf>
    <xf numFmtId="201" fontId="12" fillId="0" borderId="28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31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quotePrefix="1">
      <alignment horizontal="center" vertical="center"/>
    </xf>
    <xf numFmtId="0" fontId="13" fillId="0" borderId="26" xfId="53" applyFont="1" applyFill="1" applyBorder="1" applyAlignment="1">
      <alignment horizontal="left" vertical="center" wrapText="1"/>
      <protection/>
    </xf>
    <xf numFmtId="0" fontId="13" fillId="0" borderId="26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205" fontId="13" fillId="0" borderId="0" xfId="0" applyNumberFormat="1" applyFont="1" applyFill="1" applyBorder="1" applyAlignment="1">
      <alignment horizontal="center" vertical="center" wrapText="1"/>
    </xf>
    <xf numFmtId="205" fontId="13" fillId="0" borderId="0" xfId="0" applyNumberFormat="1" applyFont="1" applyFill="1" applyBorder="1" applyAlignment="1">
      <alignment horizontal="right" vertical="center" wrapText="1"/>
    </xf>
    <xf numFmtId="20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center" vertical="center"/>
    </xf>
    <xf numFmtId="204" fontId="12" fillId="0" borderId="0" xfId="0" applyNumberFormat="1" applyFont="1" applyFill="1" applyBorder="1" applyAlignment="1">
      <alignment horizontal="center" vertical="center" wrapText="1"/>
    </xf>
    <xf numFmtId="204" fontId="3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12" fillId="0" borderId="31" xfId="5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208" fontId="12" fillId="17" borderId="10" xfId="0" applyNumberFormat="1" applyFont="1" applyFill="1" applyBorder="1" applyAlignment="1" applyProtection="1">
      <alignment horizontal="right" vertical="center"/>
      <protection locked="0"/>
    </xf>
    <xf numFmtId="2" fontId="0" fillId="17" borderId="10" xfId="0" applyNumberFormat="1" applyFill="1" applyBorder="1" applyAlignment="1">
      <alignment/>
    </xf>
    <xf numFmtId="2" fontId="0" fillId="17" borderId="10" xfId="0" applyNumberFormat="1" applyFont="1" applyFill="1" applyBorder="1" applyAlignment="1">
      <alignment/>
    </xf>
    <xf numFmtId="2" fontId="13" fillId="24" borderId="23" xfId="0" applyNumberFormat="1" applyFont="1" applyFill="1" applyBorder="1" applyAlignment="1">
      <alignment horizontal="right" vertical="center"/>
    </xf>
    <xf numFmtId="2" fontId="12" fillId="24" borderId="23" xfId="0" applyNumberFormat="1" applyFont="1" applyFill="1" applyBorder="1" applyAlignment="1">
      <alignment horizontal="right" vertical="center"/>
    </xf>
    <xf numFmtId="2" fontId="12" fillId="25" borderId="23" xfId="0" applyNumberFormat="1" applyFont="1" applyFill="1" applyBorder="1" applyAlignment="1" applyProtection="1">
      <alignment horizontal="right" vertical="center"/>
      <protection locked="0"/>
    </xf>
    <xf numFmtId="2" fontId="12" fillId="17" borderId="23" xfId="0" applyNumberFormat="1" applyFont="1" applyFill="1" applyBorder="1" applyAlignment="1" applyProtection="1">
      <alignment horizontal="right" vertical="center"/>
      <protection locked="0"/>
    </xf>
    <xf numFmtId="2" fontId="12" fillId="25" borderId="32" xfId="0" applyNumberFormat="1" applyFont="1" applyFill="1" applyBorder="1" applyAlignment="1" applyProtection="1">
      <alignment horizontal="right" vertical="center"/>
      <protection locked="0"/>
    </xf>
    <xf numFmtId="2" fontId="13" fillId="25" borderId="23" xfId="0" applyNumberFormat="1" applyFont="1" applyFill="1" applyBorder="1" applyAlignment="1" applyProtection="1">
      <alignment horizontal="right" vertical="center"/>
      <protection locked="0"/>
    </xf>
    <xf numFmtId="2" fontId="13" fillId="17" borderId="27" xfId="0" applyNumberFormat="1" applyFont="1" applyFill="1" applyBorder="1" applyAlignment="1" applyProtection="1">
      <alignment horizontal="right" vertical="center"/>
      <protection locked="0"/>
    </xf>
    <xf numFmtId="2" fontId="12" fillId="17" borderId="10" xfId="0" applyNumberFormat="1" applyFont="1" applyFill="1" applyBorder="1" applyAlignment="1">
      <alignment horizontal="center" vertical="center" wrapText="1"/>
    </xf>
    <xf numFmtId="2" fontId="12" fillId="17" borderId="32" xfId="0" applyNumberFormat="1" applyFont="1" applyFill="1" applyBorder="1" applyAlignment="1" applyProtection="1">
      <alignment horizontal="right" vertical="center"/>
      <protection locked="0"/>
    </xf>
    <xf numFmtId="2" fontId="12" fillId="24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Border="1" applyAlignment="1" applyProtection="1">
      <alignment horizontal="right" vertical="center"/>
      <protection locked="0"/>
    </xf>
    <xf numFmtId="2" fontId="12" fillId="17" borderId="10" xfId="0" applyNumberFormat="1" applyFont="1" applyFill="1" applyBorder="1" applyAlignment="1" applyProtection="1">
      <alignment horizontal="right" vertical="center"/>
      <protection locked="0"/>
    </xf>
    <xf numFmtId="2" fontId="13" fillId="25" borderId="10" xfId="0" applyNumberFormat="1" applyFont="1" applyFill="1" applyBorder="1" applyAlignment="1">
      <alignment horizontal="center" vertical="center" wrapText="1"/>
    </xf>
    <xf numFmtId="2" fontId="12" fillId="24" borderId="27" xfId="0" applyNumberFormat="1" applyFont="1" applyFill="1" applyBorder="1" applyAlignment="1">
      <alignment horizontal="center" vertical="center" wrapText="1"/>
    </xf>
    <xf numFmtId="2" fontId="12" fillId="25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25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 applyProtection="1">
      <alignment horizontal="center" vertical="center" wrapText="1"/>
      <protection locked="0"/>
    </xf>
    <xf numFmtId="2" fontId="12" fillId="24" borderId="23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208" fontId="5" fillId="25" borderId="10" xfId="0" applyNumberFormat="1" applyFont="1" applyFill="1" applyBorder="1" applyAlignment="1">
      <alignment horizontal="center" vertical="center" wrapText="1"/>
    </xf>
    <xf numFmtId="208" fontId="5" fillId="17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17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2" fontId="4" fillId="25" borderId="10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 applyProtection="1">
      <alignment horizontal="right" vertical="center"/>
      <protection locked="0"/>
    </xf>
    <xf numFmtId="2" fontId="12" fillId="17" borderId="27" xfId="0" applyNumberFormat="1" applyFont="1" applyFill="1" applyBorder="1" applyAlignment="1" applyProtection="1">
      <alignment horizontal="right" vertical="center"/>
      <protection locked="0"/>
    </xf>
    <xf numFmtId="2" fontId="12" fillId="25" borderId="34" xfId="0" applyNumberFormat="1" applyFont="1" applyFill="1" applyBorder="1" applyAlignment="1" applyProtection="1">
      <alignment horizontal="right" vertical="center"/>
      <protection locked="0"/>
    </xf>
    <xf numFmtId="2" fontId="12" fillId="25" borderId="35" xfId="0" applyNumberFormat="1" applyFont="1" applyFill="1" applyBorder="1" applyAlignment="1" applyProtection="1">
      <alignment horizontal="right" vertical="center"/>
      <protection locked="0"/>
    </xf>
    <xf numFmtId="2" fontId="12" fillId="25" borderId="10" xfId="0" applyNumberFormat="1" applyFont="1" applyFill="1" applyBorder="1" applyAlignment="1" applyProtection="1">
      <alignment horizontal="right" vertical="center"/>
      <protection locked="0"/>
    </xf>
    <xf numFmtId="2" fontId="12" fillId="24" borderId="27" xfId="0" applyNumberFormat="1" applyFont="1" applyFill="1" applyBorder="1" applyAlignment="1">
      <alignment horizontal="right" vertic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2" fillId="17" borderId="31" xfId="54" applyFont="1" applyFill="1" applyBorder="1" applyAlignment="1">
      <alignment horizontal="left" vertical="center" wrapText="1"/>
      <protection/>
    </xf>
    <xf numFmtId="0" fontId="12" fillId="17" borderId="10" xfId="0" applyFont="1" applyFill="1" applyBorder="1" applyAlignment="1" quotePrefix="1">
      <alignment horizontal="center" vertical="center"/>
    </xf>
    <xf numFmtId="201" fontId="12" fillId="17" borderId="10" xfId="0" applyNumberFormat="1" applyFont="1" applyFill="1" applyBorder="1" applyAlignment="1">
      <alignment horizontal="center" vertical="center" wrapText="1"/>
    </xf>
    <xf numFmtId="2" fontId="12" fillId="26" borderId="10" xfId="0" applyNumberFormat="1" applyFont="1" applyFill="1" applyBorder="1" applyAlignment="1">
      <alignment horizontal="right" vertical="center"/>
    </xf>
    <xf numFmtId="2" fontId="13" fillId="24" borderId="23" xfId="0" applyNumberFormat="1" applyFont="1" applyFill="1" applyBorder="1" applyAlignment="1">
      <alignment horizontal="right" vertical="center"/>
    </xf>
    <xf numFmtId="2" fontId="12" fillId="24" borderId="23" xfId="0" applyNumberFormat="1" applyFont="1" applyFill="1" applyBorder="1" applyAlignment="1">
      <alignment horizontal="right" vertical="center"/>
    </xf>
    <xf numFmtId="2" fontId="12" fillId="25" borderId="23" xfId="0" applyNumberFormat="1" applyFont="1" applyFill="1" applyBorder="1" applyAlignment="1" applyProtection="1">
      <alignment horizontal="right" vertical="center"/>
      <protection locked="0"/>
    </xf>
    <xf numFmtId="2" fontId="12" fillId="25" borderId="36" xfId="0" applyNumberFormat="1" applyFont="1" applyFill="1" applyBorder="1" applyAlignment="1" applyProtection="1">
      <alignment horizontal="right" vertical="center"/>
      <protection locked="0"/>
    </xf>
    <xf numFmtId="2" fontId="12" fillId="25" borderId="32" xfId="0" applyNumberFormat="1" applyFont="1" applyFill="1" applyBorder="1" applyAlignment="1" applyProtection="1">
      <alignment horizontal="right" vertical="center"/>
      <protection locked="0"/>
    </xf>
    <xf numFmtId="2" fontId="13" fillId="24" borderId="27" xfId="0" applyNumberFormat="1" applyFont="1" applyFill="1" applyBorder="1" applyAlignment="1">
      <alignment horizontal="right" vertical="center"/>
    </xf>
    <xf numFmtId="2" fontId="13" fillId="25" borderId="27" xfId="0" applyNumberFormat="1" applyFont="1" applyFill="1" applyBorder="1" applyAlignment="1" applyProtection="1">
      <alignment horizontal="right" vertical="center"/>
      <protection locked="0"/>
    </xf>
    <xf numFmtId="2" fontId="13" fillId="25" borderId="23" xfId="0" applyNumberFormat="1" applyFont="1" applyFill="1" applyBorder="1" applyAlignment="1" applyProtection="1">
      <alignment horizontal="right" vertical="center"/>
      <protection locked="0"/>
    </xf>
    <xf numFmtId="2" fontId="13" fillId="25" borderId="10" xfId="0" applyNumberFormat="1" applyFont="1" applyFill="1" applyBorder="1" applyAlignment="1">
      <alignment horizontal="center" vertical="center" wrapText="1"/>
    </xf>
    <xf numFmtId="2" fontId="12" fillId="24" borderId="32" xfId="0" applyNumberFormat="1" applyFont="1" applyFill="1" applyBorder="1" applyAlignment="1">
      <alignment horizontal="right" vertical="center"/>
    </xf>
    <xf numFmtId="2" fontId="12" fillId="24" borderId="10" xfId="0" applyNumberFormat="1" applyFont="1" applyFill="1" applyBorder="1" applyAlignment="1">
      <alignment horizontal="right" vertical="center"/>
    </xf>
    <xf numFmtId="2" fontId="12" fillId="25" borderId="10" xfId="0" applyNumberFormat="1" applyFont="1" applyFill="1" applyBorder="1" applyAlignment="1" applyProtection="1">
      <alignment horizontal="right" vertical="center"/>
      <protection locked="0"/>
    </xf>
    <xf numFmtId="2" fontId="12" fillId="24" borderId="37" xfId="0" applyNumberFormat="1" applyFont="1" applyFill="1" applyBorder="1" applyAlignment="1">
      <alignment horizontal="right" vertical="center"/>
    </xf>
    <xf numFmtId="2" fontId="12" fillId="25" borderId="38" xfId="0" applyNumberFormat="1" applyFont="1" applyFill="1" applyBorder="1" applyAlignment="1" applyProtection="1">
      <alignment horizontal="right" vertical="center"/>
      <protection locked="0"/>
    </xf>
    <xf numFmtId="0" fontId="12" fillId="25" borderId="10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 quotePrefix="1">
      <alignment horizontal="center" vertical="center"/>
    </xf>
    <xf numFmtId="201" fontId="12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208" fontId="2" fillId="25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204" fontId="4" fillId="0" borderId="0" xfId="0" applyNumberFormat="1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39" xfId="53" applyFont="1" applyFill="1" applyBorder="1" applyAlignment="1">
      <alignment horizontal="center" vertical="center" wrapText="1"/>
      <protection/>
    </xf>
    <xf numFmtId="0" fontId="13" fillId="0" borderId="40" xfId="53" applyFont="1" applyFill="1" applyBorder="1" applyAlignment="1">
      <alignment horizontal="center" vertical="center" wrapText="1"/>
      <protection/>
    </xf>
    <xf numFmtId="20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28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9">
      <selection activeCell="J9" sqref="J9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9.421875" style="0" customWidth="1"/>
    <col min="6" max="6" width="8.7109375" style="0" customWidth="1"/>
    <col min="7" max="7" width="7.421875" style="0" customWidth="1"/>
    <col min="8" max="8" width="13.421875" style="0" customWidth="1"/>
  </cols>
  <sheetData>
    <row r="1" spans="2:8" ht="18.75" customHeight="1" hidden="1">
      <c r="B1" s="45"/>
      <c r="E1" s="224" t="s">
        <v>181</v>
      </c>
      <c r="F1" s="224"/>
      <c r="G1" s="224"/>
      <c r="H1" s="224"/>
    </row>
    <row r="2" spans="4:10" ht="71.25" customHeight="1" hidden="1">
      <c r="D2" s="47"/>
      <c r="E2" s="225" t="s">
        <v>164</v>
      </c>
      <c r="F2" s="225"/>
      <c r="G2" s="225"/>
      <c r="H2" s="225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148</v>
      </c>
    </row>
    <row r="6" spans="2:8" ht="18" customHeight="1">
      <c r="B6" s="49"/>
      <c r="E6" s="152" t="s">
        <v>252</v>
      </c>
      <c r="F6" s="152"/>
      <c r="G6" s="152"/>
      <c r="H6" s="152"/>
    </row>
    <row r="7" spans="2:8" ht="18" customHeight="1">
      <c r="B7" s="49"/>
      <c r="E7" s="152" t="s">
        <v>247</v>
      </c>
      <c r="F7" s="152"/>
      <c r="G7" s="152"/>
      <c r="H7" s="152"/>
    </row>
    <row r="8" spans="2:8" ht="18" customHeight="1">
      <c r="B8" s="49"/>
      <c r="E8" s="152" t="s">
        <v>248</v>
      </c>
      <c r="F8" s="152"/>
      <c r="G8" s="152"/>
      <c r="H8" s="152"/>
    </row>
    <row r="9" spans="2:8" ht="18" customHeight="1">
      <c r="B9" s="49"/>
      <c r="E9" s="152" t="s">
        <v>251</v>
      </c>
      <c r="F9" s="152"/>
      <c r="G9" s="152"/>
      <c r="H9" s="152"/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4" t="s">
        <v>149</v>
      </c>
      <c r="H11" s="75"/>
    </row>
    <row r="12" spans="2:8" ht="16.5" thickBot="1">
      <c r="B12" s="62"/>
      <c r="C12" s="45"/>
      <c r="D12" s="45"/>
      <c r="E12" s="45">
        <v>2019</v>
      </c>
      <c r="F12" s="51" t="s">
        <v>145</v>
      </c>
      <c r="G12" s="76"/>
      <c r="H12" s="77"/>
    </row>
    <row r="13" spans="2:8" ht="90" customHeight="1" thickBot="1">
      <c r="B13" s="81" t="s">
        <v>150</v>
      </c>
      <c r="C13" s="227" t="s">
        <v>219</v>
      </c>
      <c r="D13" s="227"/>
      <c r="E13" s="227"/>
      <c r="F13" s="82" t="s">
        <v>151</v>
      </c>
      <c r="G13" s="228">
        <v>42002686</v>
      </c>
      <c r="H13" s="229"/>
    </row>
    <row r="14" spans="2:8" ht="32.25" thickBot="1">
      <c r="B14" s="54" t="s">
        <v>152</v>
      </c>
      <c r="C14" s="55"/>
      <c r="D14" s="55"/>
      <c r="E14" s="55"/>
      <c r="F14" s="52" t="s">
        <v>153</v>
      </c>
      <c r="G14" s="72"/>
      <c r="H14" s="73">
        <v>150</v>
      </c>
    </row>
    <row r="15" spans="2:8" ht="21.75" customHeight="1" thickBot="1">
      <c r="B15" s="54" t="s">
        <v>154</v>
      </c>
      <c r="C15" s="55"/>
      <c r="D15" s="55"/>
      <c r="E15" s="55"/>
      <c r="F15" s="52" t="s">
        <v>155</v>
      </c>
      <c r="G15" s="72"/>
      <c r="H15" s="73"/>
    </row>
    <row r="16" spans="2:8" ht="21.75" customHeight="1" thickBot="1">
      <c r="B16" s="54" t="s">
        <v>156</v>
      </c>
      <c r="C16" s="55"/>
      <c r="D16" s="55"/>
      <c r="E16" s="55"/>
      <c r="F16" s="52" t="s">
        <v>157</v>
      </c>
      <c r="G16" s="72"/>
      <c r="H16" s="73" t="s">
        <v>217</v>
      </c>
    </row>
    <row r="17" spans="2:8" ht="32.25" customHeight="1" thickBot="1">
      <c r="B17" s="54" t="s">
        <v>158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159</v>
      </c>
      <c r="C18" s="226" t="s">
        <v>218</v>
      </c>
      <c r="D18" s="226"/>
      <c r="E18" s="226"/>
      <c r="F18" s="226"/>
      <c r="G18" s="56"/>
      <c r="H18" s="53"/>
    </row>
    <row r="19" spans="2:8" ht="21.75" customHeight="1" thickBot="1">
      <c r="B19" s="54" t="s">
        <v>160</v>
      </c>
      <c r="C19" s="55">
        <v>79.5</v>
      </c>
      <c r="D19" s="57"/>
      <c r="E19" s="57"/>
      <c r="F19" s="55"/>
      <c r="G19" s="56"/>
      <c r="H19" s="53"/>
    </row>
    <row r="20" spans="2:8" ht="21.75" customHeight="1" thickBot="1">
      <c r="B20" s="54" t="s">
        <v>161</v>
      </c>
      <c r="C20" s="56" t="s">
        <v>193</v>
      </c>
      <c r="D20" s="56"/>
      <c r="E20" s="56"/>
      <c r="F20" s="56"/>
      <c r="G20" s="56"/>
      <c r="H20" s="53"/>
    </row>
    <row r="21" spans="2:8" ht="21.75" customHeight="1" thickBot="1">
      <c r="B21" s="54" t="s">
        <v>162</v>
      </c>
      <c r="C21" s="58">
        <v>90390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63" t="s">
        <v>163</v>
      </c>
      <c r="E23" s="83" t="s">
        <v>192</v>
      </c>
      <c r="F23" s="45"/>
      <c r="G23" s="45"/>
      <c r="H23" s="45"/>
    </row>
    <row r="24" spans="2:8" ht="15.75">
      <c r="B24" s="45"/>
      <c r="C24" s="45"/>
      <c r="D24" s="45"/>
      <c r="E24" s="45"/>
      <c r="F24" s="51"/>
      <c r="G24" s="45"/>
      <c r="H24" s="45"/>
    </row>
    <row r="25" spans="2:8" ht="12.75">
      <c r="B25" s="60"/>
      <c r="C25" s="60"/>
      <c r="D25" s="60"/>
      <c r="E25" s="60"/>
      <c r="F25" s="60"/>
      <c r="G25" s="60"/>
      <c r="H25" s="60"/>
    </row>
    <row r="26" ht="16.5">
      <c r="B26" s="61"/>
    </row>
    <row r="27" ht="15.75">
      <c r="B27" s="44"/>
    </row>
    <row r="28" ht="15.75">
      <c r="B28" s="44"/>
    </row>
    <row r="29" ht="15.75">
      <c r="B29" s="44"/>
    </row>
    <row r="30" ht="15.75">
      <c r="B30" s="44"/>
    </row>
    <row r="31" ht="15.75">
      <c r="B31" s="44"/>
    </row>
    <row r="32" ht="15.75">
      <c r="B32" s="44"/>
    </row>
    <row r="33" ht="15.75">
      <c r="B33" s="44"/>
    </row>
  </sheetData>
  <sheetProtection/>
  <mergeCells count="5">
    <mergeCell ref="E1:H1"/>
    <mergeCell ref="E2:H2"/>
    <mergeCell ref="C18:F18"/>
    <mergeCell ref="C13:E13"/>
    <mergeCell ref="G13:H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20" zoomScaleNormal="120" zoomScalePageLayoutView="0" workbookViewId="0" topLeftCell="A46">
      <selection activeCell="K19" sqref="K19"/>
    </sheetView>
  </sheetViews>
  <sheetFormatPr defaultColWidth="9.140625" defaultRowHeight="12.75"/>
  <cols>
    <col min="1" max="1" width="26.28125" style="2" customWidth="1"/>
    <col min="2" max="2" width="5.8515625" style="2" customWidth="1"/>
    <col min="3" max="3" width="4.7109375" style="2" customWidth="1"/>
    <col min="4" max="4" width="7.7109375" style="2" customWidth="1"/>
    <col min="5" max="5" width="10.421875" style="2" customWidth="1"/>
    <col min="6" max="6" width="7.7109375" style="2" customWidth="1"/>
    <col min="7" max="7" width="8.28125" style="2" customWidth="1"/>
    <col min="8" max="8" width="7.421875" style="2" customWidth="1"/>
    <col min="9" max="9" width="7.7109375" style="2" customWidth="1"/>
    <col min="10" max="10" width="9.140625" style="2" customWidth="1"/>
    <col min="11" max="11" width="12.00390625" style="2" customWidth="1"/>
    <col min="12" max="12" width="10.140625" style="2" bestFit="1" customWidth="1"/>
    <col min="13" max="13" width="9.57421875" style="2" bestFit="1" customWidth="1"/>
    <col min="14" max="16384" width="9.140625" style="2" customWidth="1"/>
  </cols>
  <sheetData>
    <row r="1" spans="1:9" ht="18" customHeight="1">
      <c r="A1" s="233" t="s">
        <v>191</v>
      </c>
      <c r="B1" s="233"/>
      <c r="C1" s="233"/>
      <c r="D1" s="233"/>
      <c r="E1" s="233"/>
      <c r="F1" s="233"/>
      <c r="G1" s="233"/>
      <c r="H1" s="233"/>
      <c r="I1" s="233"/>
    </row>
    <row r="2" spans="7:9" ht="15.75">
      <c r="G2" s="234" t="s">
        <v>147</v>
      </c>
      <c r="H2" s="234"/>
      <c r="I2" s="234"/>
    </row>
    <row r="3" spans="1:9" ht="15.75">
      <c r="A3" s="235" t="s">
        <v>0</v>
      </c>
      <c r="B3" s="235"/>
      <c r="C3" s="235"/>
      <c r="D3" s="235"/>
      <c r="E3" s="235"/>
      <c r="F3" s="235"/>
      <c r="G3" s="235"/>
      <c r="H3" s="235"/>
      <c r="I3" s="235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36" t="s">
        <v>1</v>
      </c>
      <c r="B5" s="230" t="s">
        <v>2</v>
      </c>
      <c r="C5" s="230" t="s">
        <v>3</v>
      </c>
      <c r="D5" s="230" t="s">
        <v>227</v>
      </c>
      <c r="E5" s="230" t="s">
        <v>5</v>
      </c>
      <c r="F5" s="230" t="s">
        <v>6</v>
      </c>
      <c r="G5" s="230"/>
      <c r="H5" s="230"/>
      <c r="I5" s="230"/>
    </row>
    <row r="6" spans="1:9" ht="72.75" customHeight="1">
      <c r="A6" s="236"/>
      <c r="B6" s="230"/>
      <c r="C6" s="230"/>
      <c r="D6" s="230"/>
      <c r="E6" s="230"/>
      <c r="F6" s="96" t="s">
        <v>7</v>
      </c>
      <c r="G6" s="96" t="s">
        <v>8</v>
      </c>
      <c r="H6" s="96" t="s">
        <v>9</v>
      </c>
      <c r="I6" s="96" t="s">
        <v>10</v>
      </c>
    </row>
    <row r="7" spans="1:9" s="12" customFormat="1" ht="12.75">
      <c r="A7" s="95">
        <v>1</v>
      </c>
      <c r="B7" s="39">
        <v>2</v>
      </c>
      <c r="C7" s="39">
        <v>3</v>
      </c>
      <c r="D7" s="39">
        <v>4</v>
      </c>
      <c r="E7" s="39">
        <v>6</v>
      </c>
      <c r="F7" s="39">
        <v>7</v>
      </c>
      <c r="G7" s="39">
        <v>8</v>
      </c>
      <c r="H7" s="39">
        <v>9</v>
      </c>
      <c r="I7" s="39">
        <v>10</v>
      </c>
    </row>
    <row r="8" spans="1:9" ht="27" customHeight="1">
      <c r="A8" s="97" t="s">
        <v>11</v>
      </c>
      <c r="B8" s="97"/>
      <c r="C8" s="97"/>
      <c r="D8" s="98"/>
      <c r="E8" s="97"/>
      <c r="F8" s="97"/>
      <c r="G8" s="97"/>
      <c r="H8" s="97"/>
      <c r="I8" s="97"/>
    </row>
    <row r="9" spans="1:13" s="213" customFormat="1" ht="37.5" customHeight="1">
      <c r="A9" s="210" t="s">
        <v>12</v>
      </c>
      <c r="B9" s="211">
        <v>1000</v>
      </c>
      <c r="C9" s="212"/>
      <c r="D9" s="204">
        <v>8849.7</v>
      </c>
      <c r="E9" s="196">
        <f>F9+G9+H9+I9</f>
        <v>17661</v>
      </c>
      <c r="F9" s="196">
        <f>F10+F11+F12+F13</f>
        <v>4619.5</v>
      </c>
      <c r="G9" s="196">
        <f>G10+G11+G12+G13</f>
        <v>4345.5</v>
      </c>
      <c r="H9" s="196">
        <f>H10+H11+H12+H13</f>
        <v>4340.5</v>
      </c>
      <c r="I9" s="196">
        <f>I10+I11+I12+I13</f>
        <v>4355.5</v>
      </c>
      <c r="K9" s="154"/>
      <c r="L9" s="214"/>
      <c r="M9" s="214"/>
    </row>
    <row r="10" spans="1:11" ht="25.5">
      <c r="A10" s="104" t="s">
        <v>194</v>
      </c>
      <c r="B10" s="100" t="s">
        <v>199</v>
      </c>
      <c r="C10" s="101"/>
      <c r="D10" s="105">
        <v>5713.2</v>
      </c>
      <c r="E10" s="197">
        <f>F10+G10+H10+I10</f>
        <v>15905.4</v>
      </c>
      <c r="F10" s="198">
        <v>3978.9</v>
      </c>
      <c r="G10" s="161">
        <v>3975.5</v>
      </c>
      <c r="H10" s="161">
        <v>3975.5</v>
      </c>
      <c r="I10" s="161">
        <v>3975.5</v>
      </c>
      <c r="K10" s="153"/>
    </row>
    <row r="11" spans="1:9" ht="25.5">
      <c r="A11" s="104" t="s">
        <v>195</v>
      </c>
      <c r="B11" s="100" t="s">
        <v>200</v>
      </c>
      <c r="C11" s="101"/>
      <c r="D11" s="105">
        <v>1983.8</v>
      </c>
      <c r="E11" s="197">
        <f>F11+G11+H11+I11</f>
        <v>255.6</v>
      </c>
      <c r="F11" s="198">
        <v>255.6</v>
      </c>
      <c r="G11" s="161"/>
      <c r="H11" s="161"/>
      <c r="I11" s="161"/>
    </row>
    <row r="12" spans="1:9" ht="51">
      <c r="A12" s="104" t="s">
        <v>196</v>
      </c>
      <c r="B12" s="100" t="s">
        <v>201</v>
      </c>
      <c r="C12" s="101"/>
      <c r="D12" s="105">
        <v>167.2</v>
      </c>
      <c r="E12" s="197">
        <f>F12+G12+H12+I12</f>
        <v>300</v>
      </c>
      <c r="F12" s="198">
        <v>85</v>
      </c>
      <c r="G12" s="198">
        <v>70</v>
      </c>
      <c r="H12" s="198">
        <v>65</v>
      </c>
      <c r="I12" s="199">
        <v>80</v>
      </c>
    </row>
    <row r="13" spans="1:9" ht="51">
      <c r="A13" s="104" t="s">
        <v>241</v>
      </c>
      <c r="B13" s="100" t="s">
        <v>202</v>
      </c>
      <c r="C13" s="101"/>
      <c r="D13" s="105">
        <v>390</v>
      </c>
      <c r="E13" s="197">
        <f>F13+G13+H13+I13</f>
        <v>1200</v>
      </c>
      <c r="F13" s="200">
        <v>300</v>
      </c>
      <c r="G13" s="200">
        <v>300</v>
      </c>
      <c r="H13" s="200">
        <v>300</v>
      </c>
      <c r="I13" s="200">
        <v>300</v>
      </c>
    </row>
    <row r="14" spans="1:9" ht="38.25">
      <c r="A14" s="104" t="s">
        <v>231</v>
      </c>
      <c r="B14" s="100" t="s">
        <v>203</v>
      </c>
      <c r="C14" s="101"/>
      <c r="D14" s="105">
        <v>71.1</v>
      </c>
      <c r="E14" s="158"/>
      <c r="F14" s="163"/>
      <c r="G14" s="163"/>
      <c r="H14" s="163"/>
      <c r="I14" s="163"/>
    </row>
    <row r="15" spans="1:9" ht="36" customHeight="1">
      <c r="A15" s="99" t="s">
        <v>13</v>
      </c>
      <c r="B15" s="100">
        <v>1010</v>
      </c>
      <c r="C15" s="101"/>
      <c r="D15" s="105"/>
      <c r="E15" s="190">
        <f>E16+E17+E18+E19+E20+E21+E23</f>
        <v>9690.96</v>
      </c>
      <c r="F15" s="190">
        <f>F16+F17+F18+F19+F20+F21+F23</f>
        <v>2324.96</v>
      </c>
      <c r="G15" s="165">
        <f>G16+G17+G18+G19+G20+G21+G23</f>
        <v>2455</v>
      </c>
      <c r="H15" s="165">
        <f>H16+H17+H18+H19+H20+H21+H23</f>
        <v>2455</v>
      </c>
      <c r="I15" s="165">
        <f>I16+I17+I18+I19+I20+I21+I23</f>
        <v>2456</v>
      </c>
    </row>
    <row r="16" spans="1:9" ht="21" customHeight="1">
      <c r="A16" s="99" t="s">
        <v>14</v>
      </c>
      <c r="B16" s="39">
        <v>1011</v>
      </c>
      <c r="C16" s="101"/>
      <c r="D16" s="105"/>
      <c r="E16" s="190"/>
      <c r="F16" s="190"/>
      <c r="G16" s="190"/>
      <c r="H16" s="190"/>
      <c r="I16" s="190"/>
    </row>
    <row r="17" spans="1:9" ht="15">
      <c r="A17" s="99" t="s">
        <v>15</v>
      </c>
      <c r="B17" s="39">
        <v>1012</v>
      </c>
      <c r="C17" s="101"/>
      <c r="D17" s="105"/>
      <c r="E17" s="190"/>
      <c r="F17" s="190"/>
      <c r="G17" s="190"/>
      <c r="H17" s="190"/>
      <c r="I17" s="190"/>
    </row>
    <row r="18" spans="1:9" ht="15">
      <c r="A18" s="99" t="s">
        <v>16</v>
      </c>
      <c r="B18" s="39">
        <v>1013</v>
      </c>
      <c r="C18" s="101"/>
      <c r="D18" s="105"/>
      <c r="E18" s="190"/>
      <c r="F18" s="190"/>
      <c r="G18" s="190"/>
      <c r="H18" s="190"/>
      <c r="I18" s="190"/>
    </row>
    <row r="19" spans="1:13" ht="15">
      <c r="A19" s="99" t="s">
        <v>17</v>
      </c>
      <c r="B19" s="39">
        <v>1014</v>
      </c>
      <c r="C19" s="101"/>
      <c r="D19" s="105"/>
      <c r="E19" s="201">
        <f>F19+G19+H19+I19</f>
        <v>7962.96</v>
      </c>
      <c r="F19" s="202">
        <v>1926.06</v>
      </c>
      <c r="G19" s="164">
        <f>1972.3+40</f>
        <v>2012.3</v>
      </c>
      <c r="H19" s="164">
        <f>1972.3+40</f>
        <v>2012.3</v>
      </c>
      <c r="I19" s="164">
        <f>1972.3+40</f>
        <v>2012.3</v>
      </c>
      <c r="K19" s="191"/>
      <c r="M19" s="191"/>
    </row>
    <row r="20" spans="1:13" ht="25.5">
      <c r="A20" s="99" t="s">
        <v>18</v>
      </c>
      <c r="B20" s="39">
        <v>1015</v>
      </c>
      <c r="C20" s="101"/>
      <c r="D20" s="105"/>
      <c r="E20" s="201">
        <f>F20+G20+H20+I20</f>
        <v>1728</v>
      </c>
      <c r="F20" s="190">
        <v>398.9</v>
      </c>
      <c r="G20" s="165">
        <f>433.9+8.8</f>
        <v>442.7</v>
      </c>
      <c r="H20" s="165">
        <v>442.7</v>
      </c>
      <c r="I20" s="165">
        <v>443.7</v>
      </c>
      <c r="K20" s="191"/>
      <c r="M20" s="191"/>
    </row>
    <row r="21" spans="1:9" ht="60.75" customHeight="1">
      <c r="A21" s="99" t="s">
        <v>19</v>
      </c>
      <c r="B21" s="39">
        <v>1016</v>
      </c>
      <c r="C21" s="101"/>
      <c r="D21" s="105"/>
      <c r="E21" s="190"/>
      <c r="F21" s="190"/>
      <c r="G21" s="190"/>
      <c r="H21" s="190"/>
      <c r="I21" s="190"/>
    </row>
    <row r="22" spans="1:9" ht="25.5">
      <c r="A22" s="99" t="s">
        <v>20</v>
      </c>
      <c r="B22" s="39">
        <v>1017</v>
      </c>
      <c r="C22" s="101"/>
      <c r="D22" s="105">
        <v>349.4</v>
      </c>
      <c r="E22" s="196">
        <f>F22+G22+H22+I22</f>
        <v>294</v>
      </c>
      <c r="F22" s="203">
        <v>73.5</v>
      </c>
      <c r="G22" s="203">
        <v>73.5</v>
      </c>
      <c r="H22" s="203">
        <v>73.5</v>
      </c>
      <c r="I22" s="203">
        <v>73.5</v>
      </c>
    </row>
    <row r="23" spans="1:9" ht="15">
      <c r="A23" s="99" t="s">
        <v>21</v>
      </c>
      <c r="B23" s="39">
        <v>1018</v>
      </c>
      <c r="C23" s="101"/>
      <c r="D23" s="105"/>
      <c r="E23" s="190"/>
      <c r="F23" s="190"/>
      <c r="G23" s="190"/>
      <c r="H23" s="190"/>
      <c r="I23" s="190"/>
    </row>
    <row r="24" spans="1:9" ht="15">
      <c r="A24" s="99" t="s">
        <v>22</v>
      </c>
      <c r="B24" s="106">
        <v>1020</v>
      </c>
      <c r="C24" s="107"/>
      <c r="D24" s="102"/>
      <c r="E24" s="204">
        <f>F24+G24+H24+I24</f>
        <v>7970.04</v>
      </c>
      <c r="F24" s="204">
        <f>F9-F15</f>
        <v>2294.54</v>
      </c>
      <c r="G24" s="204">
        <f>G9-G15</f>
        <v>1890.5</v>
      </c>
      <c r="H24" s="204">
        <f>H9-H15</f>
        <v>1885.5</v>
      </c>
      <c r="I24" s="204">
        <f>I9-I15</f>
        <v>1899.5</v>
      </c>
    </row>
    <row r="25" spans="1:9" ht="22.5" customHeight="1">
      <c r="A25" s="99" t="s">
        <v>23</v>
      </c>
      <c r="B25" s="100">
        <v>1030</v>
      </c>
      <c r="C25" s="101"/>
      <c r="D25" s="105">
        <v>7842.3</v>
      </c>
      <c r="E25" s="204">
        <f>F25+G25+H25+I25</f>
        <v>8292.37</v>
      </c>
      <c r="F25" s="204">
        <f>F26+F27+F28+F29+F30+F31+F33+F32+F34+F36+F37+F38+F39+F40+F41+F42+F43+F47+F35</f>
        <v>2154.27</v>
      </c>
      <c r="G25" s="204">
        <f>G26+G27+G28+G29+G30+G31+G33+G32+G34+G36+G37+G38+G39+G40+G41+G42+G43+G47+G35</f>
        <v>2471.9</v>
      </c>
      <c r="H25" s="204">
        <f>H26+H27+H28+H29+H30+H31+H33+H32+H34+H36+H37+H38+H39+H40+H41+H42+H43+H47+H35</f>
        <v>1825.6</v>
      </c>
      <c r="I25" s="204">
        <f>I26+I27+I28+I29+I30+I31+I33+I32+I34+I36+I37+I38+I39+I40+I41+I42+I43+I47+I35</f>
        <v>1840.6</v>
      </c>
    </row>
    <row r="26" spans="1:9" ht="34.5" customHeight="1">
      <c r="A26" s="99" t="s">
        <v>24</v>
      </c>
      <c r="B26" s="100">
        <v>1031</v>
      </c>
      <c r="C26" s="101"/>
      <c r="D26" s="105"/>
      <c r="E26" s="190"/>
      <c r="F26" s="190"/>
      <c r="G26" s="190"/>
      <c r="H26" s="190"/>
      <c r="I26" s="190"/>
    </row>
    <row r="27" spans="1:9" ht="22.5" customHeight="1">
      <c r="A27" s="99" t="s">
        <v>25</v>
      </c>
      <c r="B27" s="100">
        <v>1032</v>
      </c>
      <c r="C27" s="101"/>
      <c r="D27" s="105"/>
      <c r="E27" s="190"/>
      <c r="F27" s="190"/>
      <c r="G27" s="190"/>
      <c r="H27" s="190"/>
      <c r="I27" s="190"/>
    </row>
    <row r="28" spans="1:9" ht="25.5">
      <c r="A28" s="99" t="s">
        <v>26</v>
      </c>
      <c r="B28" s="100">
        <v>1033</v>
      </c>
      <c r="C28" s="101"/>
      <c r="D28" s="105"/>
      <c r="E28" s="190"/>
      <c r="F28" s="190"/>
      <c r="G28" s="190"/>
      <c r="H28" s="190"/>
      <c r="I28" s="190"/>
    </row>
    <row r="29" spans="1:9" ht="15">
      <c r="A29" s="99" t="s">
        <v>27</v>
      </c>
      <c r="B29" s="100">
        <v>1034</v>
      </c>
      <c r="C29" s="101"/>
      <c r="D29" s="105">
        <v>4</v>
      </c>
      <c r="E29" s="190">
        <f>F29+G29+H29+I29</f>
        <v>8</v>
      </c>
      <c r="F29" s="190">
        <v>2</v>
      </c>
      <c r="G29" s="190">
        <v>2</v>
      </c>
      <c r="H29" s="190">
        <v>2</v>
      </c>
      <c r="I29" s="190">
        <v>2</v>
      </c>
    </row>
    <row r="30" spans="1:9" ht="25.5">
      <c r="A30" s="99" t="s">
        <v>28</v>
      </c>
      <c r="B30" s="100">
        <v>1035</v>
      </c>
      <c r="C30" s="101"/>
      <c r="D30" s="105"/>
      <c r="E30" s="190"/>
      <c r="F30" s="190"/>
      <c r="G30" s="190"/>
      <c r="H30" s="190"/>
      <c r="I30" s="190"/>
    </row>
    <row r="31" spans="1:9" ht="25.5">
      <c r="A31" s="99" t="s">
        <v>29</v>
      </c>
      <c r="B31" s="100">
        <v>1036</v>
      </c>
      <c r="C31" s="101"/>
      <c r="D31" s="105"/>
      <c r="E31" s="190">
        <f>F31+G31+H31+I31</f>
        <v>55</v>
      </c>
      <c r="F31" s="190">
        <v>10</v>
      </c>
      <c r="G31" s="190">
        <v>15</v>
      </c>
      <c r="H31" s="190">
        <v>15</v>
      </c>
      <c r="I31" s="190">
        <v>15</v>
      </c>
    </row>
    <row r="32" spans="1:9" ht="15">
      <c r="A32" s="99" t="s">
        <v>30</v>
      </c>
      <c r="B32" s="100">
        <v>1037</v>
      </c>
      <c r="C32" s="101"/>
      <c r="D32" s="105"/>
      <c r="E32" s="190"/>
      <c r="F32" s="190"/>
      <c r="G32" s="190"/>
      <c r="H32" s="190"/>
      <c r="I32" s="190"/>
    </row>
    <row r="33" spans="1:9" ht="15">
      <c r="A33" s="99" t="s">
        <v>31</v>
      </c>
      <c r="B33" s="100">
        <v>1038</v>
      </c>
      <c r="C33" s="101"/>
      <c r="D33" s="105">
        <v>4678.7</v>
      </c>
      <c r="E33" s="201">
        <f>F33+G33+H33+I33</f>
        <v>2920.2700000000004</v>
      </c>
      <c r="F33" s="202">
        <v>453.37</v>
      </c>
      <c r="G33" s="164">
        <f>749.3+160</f>
        <v>909.3</v>
      </c>
      <c r="H33" s="164">
        <v>778.8</v>
      </c>
      <c r="I33" s="164">
        <v>778.8</v>
      </c>
    </row>
    <row r="34" spans="1:9" ht="16.5" customHeight="1">
      <c r="A34" s="99" t="s">
        <v>32</v>
      </c>
      <c r="B34" s="100">
        <v>1039</v>
      </c>
      <c r="C34" s="101"/>
      <c r="D34" s="105">
        <v>1029.3</v>
      </c>
      <c r="E34" s="201">
        <f>F34+G34+H34+I34</f>
        <v>670.6</v>
      </c>
      <c r="F34" s="190">
        <v>127.9</v>
      </c>
      <c r="G34" s="165">
        <f>164.9+35.2</f>
        <v>200.10000000000002</v>
      </c>
      <c r="H34" s="165">
        <v>171.3</v>
      </c>
      <c r="I34" s="165">
        <v>171.3</v>
      </c>
    </row>
    <row r="35" spans="1:9" ht="51">
      <c r="A35" s="99" t="s">
        <v>33</v>
      </c>
      <c r="B35" s="100">
        <v>1040</v>
      </c>
      <c r="C35" s="101"/>
      <c r="D35" s="108">
        <v>349.4</v>
      </c>
      <c r="E35" s="196">
        <f>F35+G35+H35+I35</f>
        <v>294</v>
      </c>
      <c r="F35" s="203">
        <v>73.5</v>
      </c>
      <c r="G35" s="203">
        <v>73.5</v>
      </c>
      <c r="H35" s="203">
        <v>73.5</v>
      </c>
      <c r="I35" s="203">
        <v>73.5</v>
      </c>
    </row>
    <row r="36" spans="1:9" ht="48.75" customHeight="1">
      <c r="A36" s="99" t="s">
        <v>34</v>
      </c>
      <c r="B36" s="100">
        <v>1041</v>
      </c>
      <c r="C36" s="101"/>
      <c r="D36" s="105"/>
      <c r="E36" s="190"/>
      <c r="F36" s="190"/>
      <c r="G36" s="190"/>
      <c r="H36" s="190"/>
      <c r="I36" s="190"/>
    </row>
    <row r="37" spans="1:9" ht="38.25">
      <c r="A37" s="99" t="s">
        <v>35</v>
      </c>
      <c r="B37" s="100">
        <v>1042</v>
      </c>
      <c r="C37" s="101"/>
      <c r="D37" s="105"/>
      <c r="E37" s="190"/>
      <c r="F37" s="190"/>
      <c r="G37" s="190"/>
      <c r="H37" s="190"/>
      <c r="I37" s="190"/>
    </row>
    <row r="38" spans="1:9" ht="38.25">
      <c r="A38" s="99" t="s">
        <v>36</v>
      </c>
      <c r="B38" s="100">
        <v>1043</v>
      </c>
      <c r="C38" s="101"/>
      <c r="D38" s="105"/>
      <c r="E38" s="190"/>
      <c r="F38" s="190"/>
      <c r="G38" s="190"/>
      <c r="H38" s="190"/>
      <c r="I38" s="190"/>
    </row>
    <row r="39" spans="1:9" ht="15">
      <c r="A39" s="99" t="s">
        <v>37</v>
      </c>
      <c r="B39" s="100">
        <v>1044</v>
      </c>
      <c r="C39" s="101"/>
      <c r="D39" s="105"/>
      <c r="E39" s="190"/>
      <c r="F39" s="190"/>
      <c r="G39" s="190"/>
      <c r="H39" s="190"/>
      <c r="I39" s="190"/>
    </row>
    <row r="40" spans="1:9" ht="25.5">
      <c r="A40" s="99" t="s">
        <v>38</v>
      </c>
      <c r="B40" s="100">
        <v>1045</v>
      </c>
      <c r="C40" s="101"/>
      <c r="D40" s="105"/>
      <c r="E40" s="190"/>
      <c r="F40" s="190"/>
      <c r="G40" s="190"/>
      <c r="H40" s="190"/>
      <c r="I40" s="190"/>
    </row>
    <row r="41" spans="1:9" ht="15">
      <c r="A41" s="99" t="s">
        <v>39</v>
      </c>
      <c r="B41" s="100">
        <v>1046</v>
      </c>
      <c r="C41" s="101"/>
      <c r="D41" s="105"/>
      <c r="E41" s="190"/>
      <c r="F41" s="190"/>
      <c r="G41" s="190"/>
      <c r="H41" s="190"/>
      <c r="I41" s="190"/>
    </row>
    <row r="42" spans="1:9" ht="15">
      <c r="A42" s="99" t="s">
        <v>40</v>
      </c>
      <c r="B42" s="100">
        <v>1047</v>
      </c>
      <c r="C42" s="101"/>
      <c r="D42" s="105"/>
      <c r="E42" s="190"/>
      <c r="F42" s="190"/>
      <c r="G42" s="190"/>
      <c r="H42" s="190"/>
      <c r="I42" s="190"/>
    </row>
    <row r="43" spans="1:9" ht="38.25">
      <c r="A43" s="99" t="s">
        <v>41</v>
      </c>
      <c r="B43" s="100">
        <v>1048</v>
      </c>
      <c r="C43" s="101"/>
      <c r="D43" s="105"/>
      <c r="E43" s="190"/>
      <c r="F43" s="190"/>
      <c r="G43" s="190"/>
      <c r="H43" s="190"/>
      <c r="I43" s="190"/>
    </row>
    <row r="44" spans="1:9" ht="36" customHeight="1">
      <c r="A44" s="99" t="s">
        <v>42</v>
      </c>
      <c r="B44" s="100">
        <v>1049</v>
      </c>
      <c r="C44" s="101"/>
      <c r="D44" s="105"/>
      <c r="E44" s="190"/>
      <c r="F44" s="190"/>
      <c r="G44" s="190"/>
      <c r="H44" s="190"/>
      <c r="I44" s="190"/>
    </row>
    <row r="45" spans="1:9" ht="63" customHeight="1">
      <c r="A45" s="99" t="s">
        <v>43</v>
      </c>
      <c r="B45" s="100">
        <v>1050</v>
      </c>
      <c r="C45" s="101"/>
      <c r="D45" s="105"/>
      <c r="E45" s="190"/>
      <c r="F45" s="190"/>
      <c r="G45" s="190"/>
      <c r="H45" s="190"/>
      <c r="I45" s="190"/>
    </row>
    <row r="46" spans="1:9" ht="33" customHeight="1">
      <c r="A46" s="99" t="s">
        <v>44</v>
      </c>
      <c r="B46" s="95" t="s">
        <v>45</v>
      </c>
      <c r="C46" s="101"/>
      <c r="D46" s="105"/>
      <c r="E46" s="190"/>
      <c r="F46" s="190"/>
      <c r="G46" s="190"/>
      <c r="H46" s="190"/>
      <c r="I46" s="190"/>
    </row>
    <row r="47" spans="1:9" ht="26.25" customHeight="1">
      <c r="A47" s="99" t="s">
        <v>46</v>
      </c>
      <c r="B47" s="100">
        <v>1051</v>
      </c>
      <c r="C47" s="101"/>
      <c r="D47" s="102">
        <v>1780.9</v>
      </c>
      <c r="E47" s="204">
        <f>F47+G47+H47+I47</f>
        <v>4344.5</v>
      </c>
      <c r="F47" s="204">
        <f>F48+F49+F50+F51+F52+F53+F55</f>
        <v>1487.5</v>
      </c>
      <c r="G47" s="204">
        <f>G48+G49+G50+G51+G52+G53+G55+G54</f>
        <v>1272</v>
      </c>
      <c r="H47" s="204">
        <f>H48+H49+H50+H51+H52+H53+H55+H54</f>
        <v>785</v>
      </c>
      <c r="I47" s="204">
        <f>I48+I49+I50+I51+I52+I53+I55+I54</f>
        <v>800</v>
      </c>
    </row>
    <row r="48" spans="1:9" ht="24.75" customHeight="1">
      <c r="A48" s="109" t="s">
        <v>204</v>
      </c>
      <c r="B48" s="100" t="s">
        <v>209</v>
      </c>
      <c r="C48" s="101"/>
      <c r="D48" s="105">
        <v>210</v>
      </c>
      <c r="E48" s="197">
        <f aca="true" t="shared" si="0" ref="E48:E55">F48+G48+H48+I48</f>
        <v>350</v>
      </c>
      <c r="F48" s="198">
        <v>150</v>
      </c>
      <c r="G48" s="161">
        <v>60</v>
      </c>
      <c r="H48" s="161">
        <v>70</v>
      </c>
      <c r="I48" s="161">
        <v>70</v>
      </c>
    </row>
    <row r="49" spans="1:9" ht="23.25" customHeight="1">
      <c r="A49" s="110" t="s">
        <v>208</v>
      </c>
      <c r="B49" s="100" t="s">
        <v>210</v>
      </c>
      <c r="C49" s="101"/>
      <c r="D49" s="105">
        <v>350</v>
      </c>
      <c r="E49" s="197">
        <f t="shared" si="0"/>
        <v>480</v>
      </c>
      <c r="F49" s="198">
        <v>200</v>
      </c>
      <c r="G49" s="161">
        <v>80</v>
      </c>
      <c r="H49" s="161">
        <v>100</v>
      </c>
      <c r="I49" s="161">
        <v>100</v>
      </c>
    </row>
    <row r="50" spans="1:9" ht="87.75" customHeight="1">
      <c r="A50" s="110" t="s">
        <v>250</v>
      </c>
      <c r="B50" s="100" t="s">
        <v>211</v>
      </c>
      <c r="C50" s="111"/>
      <c r="D50" s="112">
        <v>287.6</v>
      </c>
      <c r="E50" s="205">
        <f t="shared" si="0"/>
        <v>850</v>
      </c>
      <c r="F50" s="200">
        <v>250</v>
      </c>
      <c r="G50" s="166">
        <v>200</v>
      </c>
      <c r="H50" s="166">
        <v>200</v>
      </c>
      <c r="I50" s="166">
        <v>200</v>
      </c>
    </row>
    <row r="51" spans="1:9" ht="39" customHeight="1">
      <c r="A51" s="113" t="s">
        <v>207</v>
      </c>
      <c r="B51" s="100" t="s">
        <v>212</v>
      </c>
      <c r="C51" s="101"/>
      <c r="D51" s="105">
        <v>130</v>
      </c>
      <c r="E51" s="206">
        <f t="shared" si="0"/>
        <v>270</v>
      </c>
      <c r="F51" s="207">
        <v>135</v>
      </c>
      <c r="G51" s="169">
        <v>45</v>
      </c>
      <c r="H51" s="169">
        <v>45</v>
      </c>
      <c r="I51" s="169">
        <v>45</v>
      </c>
    </row>
    <row r="52" spans="1:9" ht="36.75" customHeight="1">
      <c r="A52" s="116" t="s">
        <v>205</v>
      </c>
      <c r="B52" s="100" t="s">
        <v>213</v>
      </c>
      <c r="C52" s="117"/>
      <c r="D52" s="118">
        <v>167.2</v>
      </c>
      <c r="E52" s="208">
        <f t="shared" si="0"/>
        <v>300</v>
      </c>
      <c r="F52" s="200">
        <v>85</v>
      </c>
      <c r="G52" s="200">
        <v>70</v>
      </c>
      <c r="H52" s="200">
        <v>65</v>
      </c>
      <c r="I52" s="209">
        <v>80</v>
      </c>
    </row>
    <row r="53" spans="1:9" ht="63.75">
      <c r="A53" s="119" t="s">
        <v>240</v>
      </c>
      <c r="B53" s="100" t="s">
        <v>214</v>
      </c>
      <c r="C53" s="101"/>
      <c r="D53" s="105">
        <v>390</v>
      </c>
      <c r="E53" s="206">
        <f t="shared" si="0"/>
        <v>1200</v>
      </c>
      <c r="F53" s="207">
        <v>300</v>
      </c>
      <c r="G53" s="207">
        <v>300</v>
      </c>
      <c r="H53" s="207">
        <v>300</v>
      </c>
      <c r="I53" s="207">
        <v>300</v>
      </c>
    </row>
    <row r="54" spans="1:9" ht="15">
      <c r="A54" s="192" t="s">
        <v>249</v>
      </c>
      <c r="B54" s="193"/>
      <c r="C54" s="194"/>
      <c r="D54" s="165"/>
      <c r="E54" s="195">
        <f>F54+G54+H54+I54</f>
        <v>27</v>
      </c>
      <c r="F54" s="169"/>
      <c r="G54" s="169">
        <v>17</v>
      </c>
      <c r="H54" s="169">
        <v>5</v>
      </c>
      <c r="I54" s="169">
        <v>5</v>
      </c>
    </row>
    <row r="55" spans="1:14" ht="24" customHeight="1">
      <c r="A55" s="151" t="s">
        <v>206</v>
      </c>
      <c r="B55" s="100" t="s">
        <v>215</v>
      </c>
      <c r="C55" s="101"/>
      <c r="D55" s="108">
        <v>175</v>
      </c>
      <c r="E55" s="206">
        <f t="shared" si="0"/>
        <v>867.5</v>
      </c>
      <c r="F55" s="207">
        <v>367.5</v>
      </c>
      <c r="G55" s="169">
        <v>500</v>
      </c>
      <c r="H55" s="169"/>
      <c r="I55" s="169"/>
      <c r="J55" s="85"/>
      <c r="K55" s="86"/>
      <c r="L55" s="86"/>
      <c r="M55" s="86"/>
      <c r="N55" s="86"/>
    </row>
    <row r="56" spans="1:9" ht="15" customHeight="1">
      <c r="A56" s="99" t="s">
        <v>47</v>
      </c>
      <c r="B56" s="100">
        <v>1060</v>
      </c>
      <c r="C56" s="101"/>
      <c r="D56" s="105"/>
      <c r="E56" s="190"/>
      <c r="F56" s="190"/>
      <c r="G56" s="190"/>
      <c r="H56" s="190"/>
      <c r="I56" s="190"/>
    </row>
    <row r="57" spans="1:9" ht="17.25" customHeight="1">
      <c r="A57" s="99" t="s">
        <v>48</v>
      </c>
      <c r="B57" s="100">
        <v>1061</v>
      </c>
      <c r="C57" s="101"/>
      <c r="D57" s="105"/>
      <c r="E57" s="190"/>
      <c r="F57" s="190"/>
      <c r="G57" s="190"/>
      <c r="H57" s="190"/>
      <c r="I57" s="190"/>
    </row>
    <row r="58" spans="1:9" ht="23.25" customHeight="1">
      <c r="A58" s="99" t="s">
        <v>49</v>
      </c>
      <c r="B58" s="100">
        <v>1062</v>
      </c>
      <c r="C58" s="101"/>
      <c r="D58" s="105"/>
      <c r="E58" s="190"/>
      <c r="F58" s="190"/>
      <c r="G58" s="190"/>
      <c r="H58" s="190"/>
      <c r="I58" s="190"/>
    </row>
    <row r="59" spans="1:9" ht="12.75" customHeight="1">
      <c r="A59" s="99" t="s">
        <v>31</v>
      </c>
      <c r="B59" s="100">
        <v>1063</v>
      </c>
      <c r="C59" s="101"/>
      <c r="D59" s="105"/>
      <c r="E59" s="190"/>
      <c r="F59" s="190"/>
      <c r="G59" s="190"/>
      <c r="H59" s="190"/>
      <c r="I59" s="190"/>
    </row>
    <row r="60" spans="1:9" ht="13.5" customHeight="1">
      <c r="A60" s="99" t="s">
        <v>32</v>
      </c>
      <c r="B60" s="100">
        <v>1064</v>
      </c>
      <c r="C60" s="101"/>
      <c r="D60" s="105"/>
      <c r="E60" s="190"/>
      <c r="F60" s="190"/>
      <c r="G60" s="190"/>
      <c r="H60" s="190"/>
      <c r="I60" s="190"/>
    </row>
    <row r="61" spans="1:9" ht="25.5">
      <c r="A61" s="99" t="s">
        <v>50</v>
      </c>
      <c r="B61" s="100">
        <v>1065</v>
      </c>
      <c r="C61" s="101"/>
      <c r="D61" s="105"/>
      <c r="E61" s="190"/>
      <c r="F61" s="190"/>
      <c r="G61" s="190"/>
      <c r="H61" s="190"/>
      <c r="I61" s="190"/>
    </row>
    <row r="62" spans="1:9" ht="13.5" customHeight="1">
      <c r="A62" s="99" t="s">
        <v>51</v>
      </c>
      <c r="B62" s="100">
        <v>1066</v>
      </c>
      <c r="C62" s="101"/>
      <c r="D62" s="105"/>
      <c r="E62" s="190"/>
      <c r="F62" s="190"/>
      <c r="G62" s="190"/>
      <c r="H62" s="190"/>
      <c r="I62" s="190"/>
    </row>
    <row r="63" spans="1:9" ht="21.75" customHeight="1">
      <c r="A63" s="99" t="s">
        <v>52</v>
      </c>
      <c r="B63" s="100">
        <v>1067</v>
      </c>
      <c r="C63" s="101"/>
      <c r="D63" s="105"/>
      <c r="E63" s="190"/>
      <c r="F63" s="190"/>
      <c r="G63" s="190"/>
      <c r="H63" s="190"/>
      <c r="I63" s="190"/>
    </row>
    <row r="64" spans="1:9" ht="25.5">
      <c r="A64" s="99" t="s">
        <v>146</v>
      </c>
      <c r="B64" s="100">
        <v>1070</v>
      </c>
      <c r="C64" s="101"/>
      <c r="D64" s="105"/>
      <c r="E64" s="190"/>
      <c r="F64" s="190"/>
      <c r="G64" s="190"/>
      <c r="H64" s="190"/>
      <c r="I64" s="190"/>
    </row>
    <row r="65" spans="1:9" ht="25.5">
      <c r="A65" s="120" t="s">
        <v>53</v>
      </c>
      <c r="B65" s="100">
        <v>1080</v>
      </c>
      <c r="C65" s="101"/>
      <c r="D65" s="105">
        <v>3</v>
      </c>
      <c r="E65" s="190"/>
      <c r="F65" s="190"/>
      <c r="G65" s="190"/>
      <c r="H65" s="190"/>
      <c r="I65" s="190"/>
    </row>
    <row r="66" spans="1:9" ht="27" customHeight="1">
      <c r="A66" s="99" t="s">
        <v>54</v>
      </c>
      <c r="B66" s="106">
        <v>1100</v>
      </c>
      <c r="C66" s="107"/>
      <c r="D66" s="102"/>
      <c r="E66" s="204"/>
      <c r="F66" s="204"/>
      <c r="G66" s="204"/>
      <c r="H66" s="204"/>
      <c r="I66" s="204"/>
    </row>
    <row r="67" spans="1:9" ht="25.5">
      <c r="A67" s="99" t="s">
        <v>55</v>
      </c>
      <c r="B67" s="100">
        <v>1110</v>
      </c>
      <c r="C67" s="101"/>
      <c r="D67" s="105"/>
      <c r="E67" s="190"/>
      <c r="F67" s="190"/>
      <c r="G67" s="190"/>
      <c r="H67" s="190"/>
      <c r="I67" s="190"/>
    </row>
    <row r="68" spans="1:9" ht="25.5">
      <c r="A68" s="99" t="s">
        <v>56</v>
      </c>
      <c r="B68" s="100">
        <v>1120</v>
      </c>
      <c r="C68" s="101"/>
      <c r="D68" s="105"/>
      <c r="E68" s="190"/>
      <c r="F68" s="190"/>
      <c r="G68" s="190"/>
      <c r="H68" s="190"/>
      <c r="I68" s="190"/>
    </row>
    <row r="69" spans="1:9" ht="25.5">
      <c r="A69" s="99" t="s">
        <v>57</v>
      </c>
      <c r="B69" s="100">
        <v>1130</v>
      </c>
      <c r="C69" s="101"/>
      <c r="D69" s="105"/>
      <c r="E69" s="190"/>
      <c r="F69" s="190"/>
      <c r="G69" s="190"/>
      <c r="H69" s="190"/>
      <c r="I69" s="190"/>
    </row>
    <row r="70" spans="1:9" ht="25.5">
      <c r="A70" s="99" t="s">
        <v>58</v>
      </c>
      <c r="B70" s="100">
        <v>1140</v>
      </c>
      <c r="C70" s="101"/>
      <c r="D70" s="105"/>
      <c r="E70" s="190"/>
      <c r="F70" s="190"/>
      <c r="G70" s="190"/>
      <c r="H70" s="190"/>
      <c r="I70" s="190"/>
    </row>
    <row r="71" spans="1:9" ht="15">
      <c r="A71" s="99" t="s">
        <v>182</v>
      </c>
      <c r="B71" s="100">
        <v>1150</v>
      </c>
      <c r="C71" s="101"/>
      <c r="D71" s="105">
        <v>175</v>
      </c>
      <c r="E71" s="204">
        <f>E72+E73+E74</f>
        <v>1368</v>
      </c>
      <c r="F71" s="204">
        <f>F72+F73+F74</f>
        <v>342</v>
      </c>
      <c r="G71" s="204">
        <f>G72+G73+G74</f>
        <v>342</v>
      </c>
      <c r="H71" s="204">
        <f>H72+H73+H74</f>
        <v>342</v>
      </c>
      <c r="I71" s="204">
        <f>I72+I73+I74</f>
        <v>342</v>
      </c>
    </row>
    <row r="72" spans="1:9" ht="63.75">
      <c r="A72" s="99" t="s">
        <v>245</v>
      </c>
      <c r="B72" s="100"/>
      <c r="C72" s="101"/>
      <c r="D72" s="105"/>
      <c r="E72" s="190">
        <f>F72+G72+H72+I72</f>
        <v>842.8</v>
      </c>
      <c r="F72" s="190">
        <v>210.7</v>
      </c>
      <c r="G72" s="190">
        <v>210.7</v>
      </c>
      <c r="H72" s="190">
        <v>210.7</v>
      </c>
      <c r="I72" s="190">
        <v>210.7</v>
      </c>
    </row>
    <row r="73" spans="1:9" ht="51">
      <c r="A73" s="104" t="s">
        <v>243</v>
      </c>
      <c r="B73" s="100"/>
      <c r="C73" s="101"/>
      <c r="D73" s="105"/>
      <c r="E73" s="190">
        <f>F73+G73+H73+I73</f>
        <v>285.2</v>
      </c>
      <c r="F73" s="190">
        <v>71.3</v>
      </c>
      <c r="G73" s="190">
        <v>71.3</v>
      </c>
      <c r="H73" s="190">
        <v>71.3</v>
      </c>
      <c r="I73" s="190">
        <v>71.3</v>
      </c>
    </row>
    <row r="74" spans="1:9" ht="38.25">
      <c r="A74" s="99" t="s">
        <v>246</v>
      </c>
      <c r="B74" s="100"/>
      <c r="C74" s="101"/>
      <c r="D74" s="105"/>
      <c r="E74" s="190">
        <v>240</v>
      </c>
      <c r="F74" s="190">
        <v>60</v>
      </c>
      <c r="G74" s="190">
        <v>60</v>
      </c>
      <c r="H74" s="190">
        <v>60</v>
      </c>
      <c r="I74" s="190">
        <v>60</v>
      </c>
    </row>
    <row r="75" spans="1:9" ht="15">
      <c r="A75" s="99" t="s">
        <v>21</v>
      </c>
      <c r="B75" s="100">
        <v>1160</v>
      </c>
      <c r="C75" s="101"/>
      <c r="D75" s="105"/>
      <c r="E75" s="102">
        <f>E76+E77+E78</f>
        <v>1368</v>
      </c>
      <c r="F75" s="102">
        <f>F76+F77+F78</f>
        <v>342</v>
      </c>
      <c r="G75" s="102">
        <f>G76+G77+G78</f>
        <v>342</v>
      </c>
      <c r="H75" s="102">
        <f>H76+H77+H78</f>
        <v>342</v>
      </c>
      <c r="I75" s="102">
        <f>I76+I77+I78</f>
        <v>342</v>
      </c>
    </row>
    <row r="76" spans="1:9" ht="63.75">
      <c r="A76" s="99" t="s">
        <v>245</v>
      </c>
      <c r="B76" s="100"/>
      <c r="C76" s="101"/>
      <c r="D76" s="105"/>
      <c r="E76" s="105">
        <f>F76+G76+H76+I76</f>
        <v>842.8</v>
      </c>
      <c r="F76" s="105">
        <v>210.7</v>
      </c>
      <c r="G76" s="105">
        <v>210.7</v>
      </c>
      <c r="H76" s="105">
        <v>210.7</v>
      </c>
      <c r="I76" s="105">
        <v>210.7</v>
      </c>
    </row>
    <row r="77" spans="1:9" ht="51">
      <c r="A77" s="104" t="s">
        <v>243</v>
      </c>
      <c r="B77" s="100"/>
      <c r="C77" s="101"/>
      <c r="D77" s="105"/>
      <c r="E77" s="105">
        <f>F77+G77+H77+I77</f>
        <v>285.2</v>
      </c>
      <c r="F77" s="105">
        <v>71.3</v>
      </c>
      <c r="G77" s="105">
        <v>71.3</v>
      </c>
      <c r="H77" s="105">
        <v>71.3</v>
      </c>
      <c r="I77" s="105">
        <v>71.3</v>
      </c>
    </row>
    <row r="78" spans="1:9" ht="38.25">
      <c r="A78" s="99" t="s">
        <v>246</v>
      </c>
      <c r="B78" s="100"/>
      <c r="C78" s="101"/>
      <c r="D78" s="105"/>
      <c r="E78" s="105">
        <f>F78+G78+H78+I78</f>
        <v>240</v>
      </c>
      <c r="F78" s="105">
        <v>60</v>
      </c>
      <c r="G78" s="105">
        <v>60</v>
      </c>
      <c r="H78" s="105">
        <v>60</v>
      </c>
      <c r="I78" s="105">
        <v>60</v>
      </c>
    </row>
    <row r="79" spans="1:9" ht="25.5" customHeight="1">
      <c r="A79" s="99" t="s">
        <v>59</v>
      </c>
      <c r="B79" s="106">
        <v>1170</v>
      </c>
      <c r="C79" s="107"/>
      <c r="D79" s="102">
        <v>1004.4</v>
      </c>
      <c r="E79" s="102">
        <f>E82</f>
        <v>-322.33000000000175</v>
      </c>
      <c r="F79" s="102">
        <f>F82</f>
        <v>140.27000000000044</v>
      </c>
      <c r="G79" s="102">
        <f>G82</f>
        <v>-581.3999999999996</v>
      </c>
      <c r="H79" s="102">
        <f>H82</f>
        <v>59.899999999999636</v>
      </c>
      <c r="I79" s="102">
        <f>I82</f>
        <v>58.899999999999636</v>
      </c>
    </row>
    <row r="80" spans="1:9" ht="15">
      <c r="A80" s="99" t="s">
        <v>60</v>
      </c>
      <c r="B80" s="39">
        <v>1180</v>
      </c>
      <c r="C80" s="101"/>
      <c r="D80" s="105"/>
      <c r="E80" s="105"/>
      <c r="F80" s="105"/>
      <c r="G80" s="105"/>
      <c r="H80" s="105"/>
      <c r="I80" s="105"/>
    </row>
    <row r="81" spans="1:9" ht="15">
      <c r="A81" s="99" t="s">
        <v>61</v>
      </c>
      <c r="B81" s="39">
        <v>1181</v>
      </c>
      <c r="C81" s="101"/>
      <c r="D81" s="105"/>
      <c r="E81" s="105"/>
      <c r="F81" s="105"/>
      <c r="G81" s="105"/>
      <c r="H81" s="105"/>
      <c r="I81" s="105"/>
    </row>
    <row r="82" spans="1:9" ht="25.5" customHeight="1">
      <c r="A82" s="99" t="s">
        <v>62</v>
      </c>
      <c r="B82" s="106">
        <v>1200</v>
      </c>
      <c r="C82" s="107"/>
      <c r="D82" s="102">
        <v>1004.4</v>
      </c>
      <c r="E82" s="170">
        <f>E85-E86</f>
        <v>-322.33000000000175</v>
      </c>
      <c r="F82" s="170">
        <f>F85-F86</f>
        <v>140.27000000000044</v>
      </c>
      <c r="G82" s="170">
        <f>G85-G86</f>
        <v>-581.3999999999996</v>
      </c>
      <c r="H82" s="170">
        <f>H85-H86</f>
        <v>59.899999999999636</v>
      </c>
      <c r="I82" s="170">
        <f>I85-I86</f>
        <v>58.899999999999636</v>
      </c>
    </row>
    <row r="83" spans="1:9" ht="15">
      <c r="A83" s="99" t="s">
        <v>63</v>
      </c>
      <c r="B83" s="95">
        <v>1201</v>
      </c>
      <c r="C83" s="101"/>
      <c r="D83" s="105">
        <v>1004.4</v>
      </c>
      <c r="E83" s="170">
        <f>E82</f>
        <v>-322.33000000000175</v>
      </c>
      <c r="F83" s="170">
        <f>F82</f>
        <v>140.27000000000044</v>
      </c>
      <c r="G83" s="170">
        <f>G82</f>
        <v>-581.3999999999996</v>
      </c>
      <c r="H83" s="170">
        <f>H82</f>
        <v>59.899999999999636</v>
      </c>
      <c r="I83" s="170">
        <f>I82</f>
        <v>58.899999999999636</v>
      </c>
    </row>
    <row r="84" spans="1:9" ht="15">
      <c r="A84" s="99" t="s">
        <v>64</v>
      </c>
      <c r="B84" s="95">
        <v>1202</v>
      </c>
      <c r="C84" s="101"/>
      <c r="D84" s="105"/>
      <c r="E84" s="105"/>
      <c r="F84" s="105"/>
      <c r="G84" s="105"/>
      <c r="H84" s="105"/>
      <c r="I84" s="105"/>
    </row>
    <row r="85" spans="1:9" ht="15">
      <c r="A85" s="99" t="s">
        <v>65</v>
      </c>
      <c r="B85" s="100">
        <v>1210</v>
      </c>
      <c r="C85" s="107"/>
      <c r="D85" s="102">
        <v>8849.7</v>
      </c>
      <c r="E85" s="102">
        <f>E9+E71+E22</f>
        <v>19323</v>
      </c>
      <c r="F85" s="102">
        <f>F9+F71+F22</f>
        <v>5035</v>
      </c>
      <c r="G85" s="102">
        <f>G9+G71+G22</f>
        <v>4761</v>
      </c>
      <c r="H85" s="102">
        <f>H9+H71+H22</f>
        <v>4756</v>
      </c>
      <c r="I85" s="102">
        <f>I9+I71+I22</f>
        <v>4771</v>
      </c>
    </row>
    <row r="86" spans="1:9" ht="15">
      <c r="A86" s="99" t="s">
        <v>66</v>
      </c>
      <c r="B86" s="100">
        <v>1220</v>
      </c>
      <c r="C86" s="107"/>
      <c r="D86" s="102">
        <v>7845.3</v>
      </c>
      <c r="E86" s="102">
        <f>E25+E15+E75+E35</f>
        <v>19645.33</v>
      </c>
      <c r="F86" s="102">
        <f>F25+F15+F75+F35</f>
        <v>4894.73</v>
      </c>
      <c r="G86" s="102">
        <f>G25+G15+G75+G35</f>
        <v>5342.4</v>
      </c>
      <c r="H86" s="102">
        <f>H25+H15+H75+H35</f>
        <v>4696.1</v>
      </c>
      <c r="I86" s="102">
        <f>I25+I15+I75+I35</f>
        <v>4712.1</v>
      </c>
    </row>
    <row r="87" spans="1:9" ht="14.25" customHeight="1">
      <c r="A87" s="232" t="s">
        <v>183</v>
      </c>
      <c r="B87" s="232"/>
      <c r="C87" s="232"/>
      <c r="D87" s="232"/>
      <c r="E87" s="232"/>
      <c r="F87" s="232"/>
      <c r="G87" s="232"/>
      <c r="H87" s="232"/>
      <c r="I87" s="232"/>
    </row>
    <row r="88" spans="1:9" ht="24" customHeight="1">
      <c r="A88" s="121" t="s">
        <v>184</v>
      </c>
      <c r="B88" s="100">
        <v>1300</v>
      </c>
      <c r="C88" s="107"/>
      <c r="D88" s="105">
        <v>1612.9</v>
      </c>
      <c r="E88" s="105">
        <f>E89+E90</f>
        <v>1700</v>
      </c>
      <c r="F88" s="105">
        <f>F89+F90</f>
        <v>435</v>
      </c>
      <c r="G88" s="105">
        <f>G89+G90</f>
        <v>210</v>
      </c>
      <c r="H88" s="105">
        <f>H89+H90</f>
        <v>235</v>
      </c>
      <c r="I88" s="105">
        <f>I89+I90</f>
        <v>250</v>
      </c>
    </row>
    <row r="89" spans="1:9" ht="25.5">
      <c r="A89" s="99" t="s">
        <v>185</v>
      </c>
      <c r="B89" s="122">
        <v>1301</v>
      </c>
      <c r="C89" s="107"/>
      <c r="D89" s="105">
        <v>1445.7</v>
      </c>
      <c r="E89" s="105">
        <v>1400</v>
      </c>
      <c r="F89" s="105">
        <v>350</v>
      </c>
      <c r="G89" s="105">
        <v>140</v>
      </c>
      <c r="H89" s="105">
        <v>170</v>
      </c>
      <c r="I89" s="105">
        <v>170</v>
      </c>
    </row>
    <row r="90" spans="1:9" ht="15">
      <c r="A90" s="99" t="s">
        <v>186</v>
      </c>
      <c r="B90" s="122">
        <v>1302</v>
      </c>
      <c r="C90" s="107"/>
      <c r="D90" s="105">
        <v>167.2</v>
      </c>
      <c r="E90" s="171">
        <f>F90+G90+H90+I90</f>
        <v>300</v>
      </c>
      <c r="F90" s="172">
        <v>85</v>
      </c>
      <c r="G90" s="172">
        <v>70</v>
      </c>
      <c r="H90" s="172">
        <v>65</v>
      </c>
      <c r="I90" s="173">
        <v>80</v>
      </c>
    </row>
    <row r="91" spans="1:9" ht="15">
      <c r="A91" s="99" t="s">
        <v>17</v>
      </c>
      <c r="B91" s="123">
        <v>1310</v>
      </c>
      <c r="C91" s="107"/>
      <c r="D91" s="105">
        <v>4678.7</v>
      </c>
      <c r="E91" s="171">
        <f>F91+G91+H91+I91</f>
        <v>10883.23</v>
      </c>
      <c r="F91" s="174">
        <f>F19+F33</f>
        <v>2379.43</v>
      </c>
      <c r="G91" s="174">
        <f>G19+G33</f>
        <v>2921.6</v>
      </c>
      <c r="H91" s="174">
        <f>H19+H33</f>
        <v>2791.1</v>
      </c>
      <c r="I91" s="174">
        <f>I19+I33</f>
        <v>2791.1</v>
      </c>
    </row>
    <row r="92" spans="1:9" ht="23.25" customHeight="1">
      <c r="A92" s="99" t="s">
        <v>18</v>
      </c>
      <c r="B92" s="123">
        <v>1320</v>
      </c>
      <c r="C92" s="107"/>
      <c r="D92" s="105">
        <v>1029.3</v>
      </c>
      <c r="E92" s="105">
        <f>E34+E20</f>
        <v>2398.6</v>
      </c>
      <c r="F92" s="105">
        <f>F34+F20</f>
        <v>526.8</v>
      </c>
      <c r="G92" s="105">
        <f>G34+G20</f>
        <v>642.8</v>
      </c>
      <c r="H92" s="105">
        <f>H34+H20</f>
        <v>614</v>
      </c>
      <c r="I92" s="105">
        <f>I34+I20</f>
        <v>615</v>
      </c>
    </row>
    <row r="93" spans="1:9" ht="15">
      <c r="A93" s="99" t="s">
        <v>187</v>
      </c>
      <c r="B93" s="123">
        <v>1330</v>
      </c>
      <c r="C93" s="107"/>
      <c r="D93" s="105">
        <v>349.4</v>
      </c>
      <c r="E93" s="175">
        <f>F93+G93+H93+I93</f>
        <v>294</v>
      </c>
      <c r="F93" s="172">
        <v>73.5</v>
      </c>
      <c r="G93" s="172">
        <v>73.5</v>
      </c>
      <c r="H93" s="172">
        <v>73.5</v>
      </c>
      <c r="I93" s="172">
        <v>73.5</v>
      </c>
    </row>
    <row r="94" spans="1:9" ht="15">
      <c r="A94" s="99" t="s">
        <v>188</v>
      </c>
      <c r="B94" s="123">
        <v>1340</v>
      </c>
      <c r="C94" s="124"/>
      <c r="D94" s="126">
        <v>175</v>
      </c>
      <c r="E94" s="126">
        <f>E86-E91-E93-E92-E88</f>
        <v>4369.500000000002</v>
      </c>
      <c r="F94" s="126">
        <f>F86-F91-F93-F92-F88</f>
        <v>1479.9999999999998</v>
      </c>
      <c r="G94" s="126">
        <f>G86-G91-G93-G92-G88</f>
        <v>1494.4999999999998</v>
      </c>
      <c r="H94" s="126">
        <f>H86-H91-H93-H92-H88</f>
        <v>982.5000000000005</v>
      </c>
      <c r="I94" s="126">
        <f>I86-I91-I93-I92-I88</f>
        <v>982.5000000000005</v>
      </c>
    </row>
    <row r="95" spans="1:9" ht="15">
      <c r="A95" s="97" t="s">
        <v>189</v>
      </c>
      <c r="B95" s="125">
        <v>1350</v>
      </c>
      <c r="C95" s="124"/>
      <c r="D95" s="127">
        <v>7845.3</v>
      </c>
      <c r="E95" s="127">
        <f>E88+E91+E92+E93+E94</f>
        <v>19645.33</v>
      </c>
      <c r="F95" s="127">
        <f>F88+F91+F92+F93+F94</f>
        <v>4894.73</v>
      </c>
      <c r="G95" s="127">
        <f>G88+G91+G92+G93+G94</f>
        <v>5342.4</v>
      </c>
      <c r="H95" s="127">
        <f>H88+H91+H92+H93+H94</f>
        <v>4696.1</v>
      </c>
      <c r="I95" s="127">
        <f>I88+I91+I92+I93+I94</f>
        <v>4712.1</v>
      </c>
    </row>
    <row r="96" spans="1:7" ht="15">
      <c r="A96" s="2" t="s">
        <v>225</v>
      </c>
      <c r="G96" s="2" t="s">
        <v>226</v>
      </c>
    </row>
    <row r="97" spans="1:9" ht="15">
      <c r="A97" s="30" t="s">
        <v>97</v>
      </c>
      <c r="B97" s="29"/>
      <c r="C97" s="231" t="s">
        <v>96</v>
      </c>
      <c r="D97" s="231"/>
      <c r="E97" s="231"/>
      <c r="F97" s="31"/>
      <c r="G97" s="31" t="s">
        <v>95</v>
      </c>
      <c r="H97" s="13"/>
      <c r="I97" s="32"/>
    </row>
  </sheetData>
  <sheetProtection/>
  <mergeCells count="11">
    <mergeCell ref="E5:E6"/>
    <mergeCell ref="F5:I5"/>
    <mergeCell ref="C97:E97"/>
    <mergeCell ref="A87:I87"/>
    <mergeCell ref="A1:I1"/>
    <mergeCell ref="G2:I2"/>
    <mergeCell ref="A3:I3"/>
    <mergeCell ref="A5:A6"/>
    <mergeCell ref="B5:B6"/>
    <mergeCell ref="C5:C6"/>
    <mergeCell ref="D5:D6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3">
      <selection activeCell="L9" sqref="L9"/>
    </sheetView>
  </sheetViews>
  <sheetFormatPr defaultColWidth="9.140625" defaultRowHeight="12.75"/>
  <cols>
    <col min="1" max="1" width="27.00390625" style="13" customWidth="1"/>
    <col min="2" max="2" width="5.7109375" style="13" customWidth="1"/>
    <col min="3" max="3" width="9.140625" style="13" customWidth="1"/>
    <col min="4" max="5" width="8.421875" style="13" customWidth="1"/>
    <col min="6" max="6" width="7.7109375" style="13" customWidth="1"/>
    <col min="7" max="7" width="8.7109375" style="13" customWidth="1"/>
    <col min="8" max="8" width="9.00390625" style="13" customWidth="1"/>
    <col min="9" max="9" width="8.140625" style="13" customWidth="1"/>
    <col min="10" max="16384" width="9.140625" style="13" customWidth="1"/>
  </cols>
  <sheetData>
    <row r="1" spans="7:9" ht="15.75">
      <c r="G1" s="234" t="s">
        <v>165</v>
      </c>
      <c r="H1" s="234"/>
      <c r="I1" s="234"/>
    </row>
    <row r="2" spans="1:9" ht="15.75">
      <c r="A2" s="241" t="s">
        <v>67</v>
      </c>
      <c r="B2" s="241"/>
      <c r="C2" s="241"/>
      <c r="D2" s="241"/>
      <c r="E2" s="241"/>
      <c r="F2" s="241"/>
      <c r="G2" s="241"/>
      <c r="H2" s="241"/>
      <c r="I2" s="241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42" t="s">
        <v>1</v>
      </c>
      <c r="B4" s="243" t="s">
        <v>2</v>
      </c>
      <c r="C4" s="243" t="s">
        <v>3</v>
      </c>
      <c r="D4" s="243" t="s">
        <v>4</v>
      </c>
      <c r="E4" s="244" t="s">
        <v>5</v>
      </c>
      <c r="F4" s="244" t="s">
        <v>6</v>
      </c>
      <c r="G4" s="244"/>
      <c r="H4" s="244"/>
      <c r="I4" s="244"/>
    </row>
    <row r="5" spans="1:9" ht="57" customHeight="1">
      <c r="A5" s="242"/>
      <c r="B5" s="243"/>
      <c r="C5" s="243"/>
      <c r="D5" s="243"/>
      <c r="E5" s="244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7" t="s">
        <v>68</v>
      </c>
      <c r="B7" s="237"/>
      <c r="C7" s="237"/>
      <c r="D7" s="237"/>
      <c r="E7" s="237"/>
      <c r="F7" s="237"/>
      <c r="G7" s="237"/>
      <c r="H7" s="237"/>
      <c r="I7" s="237"/>
    </row>
    <row r="8" spans="1:9" ht="51.75" customHeight="1">
      <c r="A8" s="19" t="s">
        <v>69</v>
      </c>
      <c r="B8" s="5">
        <v>2000</v>
      </c>
      <c r="C8" s="9"/>
      <c r="D8" s="84"/>
      <c r="E8" s="9"/>
      <c r="F8" s="9"/>
      <c r="G8" s="9"/>
      <c r="H8" s="9"/>
      <c r="I8" s="9"/>
    </row>
    <row r="9" spans="1:9" ht="45" customHeight="1">
      <c r="A9" s="19" t="s">
        <v>70</v>
      </c>
      <c r="B9" s="5">
        <v>2010</v>
      </c>
      <c r="C9" s="9"/>
      <c r="D9" s="84"/>
      <c r="E9" s="9"/>
      <c r="F9" s="9"/>
      <c r="G9" s="9"/>
      <c r="H9" s="9"/>
      <c r="I9" s="9"/>
    </row>
    <row r="10" spans="1:9" ht="15">
      <c r="A10" s="19" t="s">
        <v>71</v>
      </c>
      <c r="B10" s="5">
        <v>2030</v>
      </c>
      <c r="C10" s="9"/>
      <c r="D10" s="84"/>
      <c r="E10" s="9"/>
      <c r="F10" s="9"/>
      <c r="G10" s="9"/>
      <c r="H10" s="9"/>
      <c r="I10" s="9"/>
    </row>
    <row r="11" spans="1:9" ht="30">
      <c r="A11" s="19" t="s">
        <v>72</v>
      </c>
      <c r="B11" s="5">
        <v>2031</v>
      </c>
      <c r="C11" s="9"/>
      <c r="D11" s="84"/>
      <c r="E11" s="9"/>
      <c r="F11" s="9"/>
      <c r="G11" s="9"/>
      <c r="H11" s="9"/>
      <c r="I11" s="9"/>
    </row>
    <row r="12" spans="1:9" ht="15">
      <c r="A12" s="19" t="s">
        <v>73</v>
      </c>
      <c r="B12" s="5">
        <v>2040</v>
      </c>
      <c r="C12" s="9"/>
      <c r="D12" s="84">
        <v>1004.4</v>
      </c>
      <c r="E12" s="176">
        <f>F12+G12+H12+I12</f>
        <v>-322.3299999999999</v>
      </c>
      <c r="F12" s="177">
        <f>'І Фін результат'!F83</f>
        <v>140.27000000000044</v>
      </c>
      <c r="G12" s="177">
        <f>'І Фін результат'!G83</f>
        <v>-581.3999999999996</v>
      </c>
      <c r="H12" s="178">
        <f>'І Фін результат'!H83</f>
        <v>59.899999999999636</v>
      </c>
      <c r="I12" s="178">
        <f>'І Фін результат'!I83</f>
        <v>58.899999999999636</v>
      </c>
    </row>
    <row r="13" spans="1:9" ht="15">
      <c r="A13" s="19" t="s">
        <v>74</v>
      </c>
      <c r="B13" s="5">
        <v>2050</v>
      </c>
      <c r="C13" s="9"/>
      <c r="D13" s="84"/>
      <c r="E13" s="9"/>
      <c r="F13" s="9"/>
      <c r="G13" s="9"/>
      <c r="H13" s="9"/>
      <c r="I13" s="9"/>
    </row>
    <row r="14" spans="1:9" ht="15">
      <c r="A14" s="19"/>
      <c r="B14" s="5"/>
      <c r="C14" s="9"/>
      <c r="D14" s="84"/>
      <c r="E14" s="9"/>
      <c r="F14" s="9"/>
      <c r="G14" s="9"/>
      <c r="H14" s="9"/>
      <c r="I14" s="9"/>
    </row>
    <row r="15" spans="1:9" ht="15">
      <c r="A15" s="80"/>
      <c r="B15" s="80"/>
      <c r="C15" s="9"/>
      <c r="D15" s="84"/>
      <c r="E15" s="9"/>
      <c r="F15" s="9"/>
      <c r="G15" s="9"/>
      <c r="H15" s="9"/>
      <c r="I15" s="9"/>
    </row>
    <row r="16" spans="1:9" ht="15">
      <c r="A16" s="19" t="s">
        <v>75</v>
      </c>
      <c r="B16" s="5">
        <v>2060</v>
      </c>
      <c r="C16" s="9"/>
      <c r="D16" s="84"/>
      <c r="E16" s="9"/>
      <c r="F16" s="9"/>
      <c r="G16" s="9"/>
      <c r="H16" s="9"/>
      <c r="I16" s="9"/>
    </row>
    <row r="17" spans="1:9" ht="15">
      <c r="A17" s="19"/>
      <c r="B17" s="5"/>
      <c r="C17" s="9"/>
      <c r="D17" s="84"/>
      <c r="E17" s="9"/>
      <c r="F17" s="9"/>
      <c r="G17" s="9"/>
      <c r="H17" s="9"/>
      <c r="I17" s="9"/>
    </row>
    <row r="18" spans="1:9" ht="15">
      <c r="A18" s="19"/>
      <c r="B18" s="5"/>
      <c r="C18" s="9"/>
      <c r="D18" s="84"/>
      <c r="E18" s="9"/>
      <c r="F18" s="9"/>
      <c r="G18" s="9"/>
      <c r="H18" s="9"/>
      <c r="I18" s="9"/>
    </row>
    <row r="19" spans="1:9" ht="60">
      <c r="A19" s="19" t="s">
        <v>76</v>
      </c>
      <c r="B19" s="5">
        <v>2070</v>
      </c>
      <c r="C19" s="9"/>
      <c r="D19" s="84"/>
      <c r="E19" s="9"/>
      <c r="F19" s="9"/>
      <c r="G19" s="9"/>
      <c r="H19" s="9"/>
      <c r="I19" s="9"/>
    </row>
    <row r="20" spans="1:9" ht="14.25">
      <c r="A20" s="237" t="s">
        <v>77</v>
      </c>
      <c r="B20" s="237"/>
      <c r="C20" s="237"/>
      <c r="D20" s="237"/>
      <c r="E20" s="237"/>
      <c r="F20" s="237"/>
      <c r="G20" s="237"/>
      <c r="H20" s="237"/>
      <c r="I20" s="237"/>
    </row>
    <row r="21" spans="1:9" ht="60.75" customHeight="1">
      <c r="A21" s="18" t="s">
        <v>78</v>
      </c>
      <c r="B21" s="20">
        <v>2110</v>
      </c>
      <c r="C21" s="21"/>
      <c r="D21" s="92"/>
      <c r="E21" s="21"/>
      <c r="F21" s="21"/>
      <c r="G21" s="21"/>
      <c r="H21" s="21"/>
      <c r="I21" s="21"/>
    </row>
    <row r="22" spans="1:9" ht="29.25" customHeight="1">
      <c r="A22" s="4" t="s">
        <v>79</v>
      </c>
      <c r="B22" s="5">
        <v>2111</v>
      </c>
      <c r="C22" s="9"/>
      <c r="D22" s="84"/>
      <c r="E22" s="9"/>
      <c r="F22" s="9"/>
      <c r="G22" s="9"/>
      <c r="H22" s="9"/>
      <c r="I22" s="9"/>
    </row>
    <row r="23" spans="1:9" ht="45">
      <c r="A23" s="4" t="s">
        <v>166</v>
      </c>
      <c r="B23" s="5">
        <v>2112</v>
      </c>
      <c r="C23" s="9"/>
      <c r="D23" s="84"/>
      <c r="E23" s="9"/>
      <c r="F23" s="9"/>
      <c r="G23" s="9"/>
      <c r="H23" s="9"/>
      <c r="I23" s="9"/>
    </row>
    <row r="24" spans="1:9" ht="45" customHeight="1">
      <c r="A24" s="19" t="s">
        <v>167</v>
      </c>
      <c r="B24" s="17">
        <v>2113</v>
      </c>
      <c r="C24" s="9"/>
      <c r="D24" s="84"/>
      <c r="E24" s="9"/>
      <c r="F24" s="9"/>
      <c r="G24" s="9"/>
      <c r="H24" s="9"/>
      <c r="I24" s="9"/>
    </row>
    <row r="25" spans="1:9" ht="15">
      <c r="A25" s="19" t="s">
        <v>80</v>
      </c>
      <c r="B25" s="17">
        <v>2114</v>
      </c>
      <c r="C25" s="9"/>
      <c r="D25" s="84"/>
      <c r="E25" s="9"/>
      <c r="F25" s="9"/>
      <c r="G25" s="9"/>
      <c r="H25" s="9"/>
      <c r="I25" s="9"/>
    </row>
    <row r="26" spans="1:9" ht="30" customHeight="1">
      <c r="A26" s="19" t="s">
        <v>81</v>
      </c>
      <c r="B26" s="17">
        <v>2115</v>
      </c>
      <c r="C26" s="9"/>
      <c r="D26" s="84"/>
      <c r="E26" s="9"/>
      <c r="F26" s="9"/>
      <c r="G26" s="9"/>
      <c r="H26" s="9"/>
      <c r="I26" s="9"/>
    </row>
    <row r="27" spans="1:9" ht="30">
      <c r="A27" s="19" t="s">
        <v>82</v>
      </c>
      <c r="B27" s="17">
        <v>2116</v>
      </c>
      <c r="C27" s="21"/>
      <c r="D27" s="92"/>
      <c r="E27" s="9"/>
      <c r="F27" s="21"/>
      <c r="G27" s="21"/>
      <c r="H27" s="21"/>
      <c r="I27" s="21"/>
    </row>
    <row r="28" spans="1:9" ht="15">
      <c r="A28" s="19"/>
      <c r="B28" s="17"/>
      <c r="C28" s="21"/>
      <c r="D28" s="92"/>
      <c r="E28" s="9"/>
      <c r="F28" s="21"/>
      <c r="G28" s="21"/>
      <c r="H28" s="21"/>
      <c r="I28" s="21"/>
    </row>
    <row r="29" spans="1:9" ht="15">
      <c r="A29" s="19"/>
      <c r="B29" s="17"/>
      <c r="C29" s="21"/>
      <c r="D29" s="92"/>
      <c r="E29" s="9"/>
      <c r="F29" s="21"/>
      <c r="G29" s="21"/>
      <c r="H29" s="21"/>
      <c r="I29" s="21"/>
    </row>
    <row r="30" spans="1:9" ht="57.75" customHeight="1">
      <c r="A30" s="18" t="s">
        <v>83</v>
      </c>
      <c r="B30" s="22">
        <v>2120</v>
      </c>
      <c r="C30" s="21"/>
      <c r="D30" s="92">
        <v>842.2</v>
      </c>
      <c r="E30" s="179">
        <f>F30+G30+H30+I30</f>
        <v>1961.8000000000002</v>
      </c>
      <c r="F30" s="179">
        <v>431.1</v>
      </c>
      <c r="G30" s="179">
        <f>G31</f>
        <v>525.9</v>
      </c>
      <c r="H30" s="179">
        <f>H31</f>
        <v>502.4</v>
      </c>
      <c r="I30" s="179">
        <f>I31</f>
        <v>502.4</v>
      </c>
    </row>
    <row r="31" spans="1:9" ht="30" customHeight="1">
      <c r="A31" s="19" t="s">
        <v>81</v>
      </c>
      <c r="B31" s="17">
        <v>2121</v>
      </c>
      <c r="C31" s="9"/>
      <c r="D31" s="84">
        <v>842.2</v>
      </c>
      <c r="E31" s="180">
        <f>F31+G31+H31+I31</f>
        <v>1961.8000000000002</v>
      </c>
      <c r="F31" s="180">
        <v>431.1</v>
      </c>
      <c r="G31" s="181">
        <v>525.9</v>
      </c>
      <c r="H31" s="181">
        <v>502.4</v>
      </c>
      <c r="I31" s="181">
        <v>502.4</v>
      </c>
    </row>
    <row r="32" spans="1:9" ht="15">
      <c r="A32" s="19" t="s">
        <v>84</v>
      </c>
      <c r="B32" s="17">
        <v>2122</v>
      </c>
      <c r="C32" s="9"/>
      <c r="D32" s="84"/>
      <c r="E32" s="180"/>
      <c r="F32" s="180"/>
      <c r="G32" s="180"/>
      <c r="H32" s="180"/>
      <c r="I32" s="180"/>
    </row>
    <row r="33" spans="1:9" ht="15">
      <c r="A33" s="19" t="s">
        <v>85</v>
      </c>
      <c r="B33" s="17">
        <v>2123</v>
      </c>
      <c r="C33" s="9"/>
      <c r="D33" s="84"/>
      <c r="E33" s="180"/>
      <c r="F33" s="180"/>
      <c r="G33" s="180"/>
      <c r="H33" s="180"/>
      <c r="I33" s="180"/>
    </row>
    <row r="34" spans="1:9" ht="30">
      <c r="A34" s="19" t="s">
        <v>82</v>
      </c>
      <c r="B34" s="17">
        <v>2124</v>
      </c>
      <c r="C34" s="9"/>
      <c r="D34" s="84"/>
      <c r="E34" s="180"/>
      <c r="F34" s="180"/>
      <c r="G34" s="180"/>
      <c r="H34" s="180"/>
      <c r="I34" s="180"/>
    </row>
    <row r="35" spans="5:9" ht="14.25">
      <c r="E35" s="182"/>
      <c r="F35" s="182"/>
      <c r="G35" s="182"/>
      <c r="H35" s="182"/>
      <c r="I35" s="182"/>
    </row>
    <row r="36" spans="1:9" ht="15">
      <c r="A36" s="19"/>
      <c r="B36" s="17"/>
      <c r="C36" s="9"/>
      <c r="D36" s="84"/>
      <c r="E36" s="180"/>
      <c r="F36" s="180"/>
      <c r="G36" s="180"/>
      <c r="H36" s="180"/>
      <c r="I36" s="180"/>
    </row>
    <row r="37" spans="1:9" ht="57">
      <c r="A37" s="18" t="s">
        <v>86</v>
      </c>
      <c r="B37" s="22">
        <v>2130</v>
      </c>
      <c r="C37" s="21"/>
      <c r="D37" s="87">
        <f aca="true" t="shared" si="0" ref="D37:I37">D39+D41</f>
        <v>1099.3</v>
      </c>
      <c r="E37" s="179">
        <f t="shared" si="0"/>
        <v>2562.2</v>
      </c>
      <c r="F37" s="179">
        <f t="shared" si="0"/>
        <v>562.8</v>
      </c>
      <c r="G37" s="179">
        <f>G39+G41</f>
        <v>686.5999999999999</v>
      </c>
      <c r="H37" s="179">
        <f t="shared" si="0"/>
        <v>655.9</v>
      </c>
      <c r="I37" s="179">
        <f t="shared" si="0"/>
        <v>656.9</v>
      </c>
    </row>
    <row r="38" spans="1:9" ht="15">
      <c r="A38" s="19" t="s">
        <v>87</v>
      </c>
      <c r="B38" s="17">
        <v>2131</v>
      </c>
      <c r="C38" s="9"/>
      <c r="D38" s="89"/>
      <c r="E38" s="180"/>
      <c r="F38" s="180"/>
      <c r="G38" s="180"/>
      <c r="H38" s="180"/>
      <c r="I38" s="180"/>
    </row>
    <row r="39" spans="1:9" ht="60">
      <c r="A39" s="19" t="s">
        <v>88</v>
      </c>
      <c r="B39" s="17">
        <v>2132</v>
      </c>
      <c r="C39" s="9"/>
      <c r="D39" s="89">
        <v>1029.2</v>
      </c>
      <c r="E39" s="180">
        <f>F39+G39+H39+I39</f>
        <v>2398.7</v>
      </c>
      <c r="F39" s="180">
        <v>526.9</v>
      </c>
      <c r="G39" s="181">
        <f>'І Фін результат'!G20+'І Фін результат'!G34</f>
        <v>642.8</v>
      </c>
      <c r="H39" s="181">
        <f>'І Фін результат'!H20+'І Фін результат'!H34</f>
        <v>614</v>
      </c>
      <c r="I39" s="181">
        <f>'І Фін результат'!I20+'І Фін результат'!I34</f>
        <v>615</v>
      </c>
    </row>
    <row r="40" spans="1:9" ht="30">
      <c r="A40" s="19" t="s">
        <v>89</v>
      </c>
      <c r="B40" s="17">
        <v>2133</v>
      </c>
      <c r="C40" s="9"/>
      <c r="D40" s="89"/>
      <c r="E40" s="183"/>
      <c r="F40" s="183"/>
      <c r="G40" s="183"/>
      <c r="H40" s="183"/>
      <c r="I40" s="183"/>
    </row>
    <row r="41" spans="1:9" ht="15">
      <c r="A41" s="19" t="s">
        <v>216</v>
      </c>
      <c r="B41" s="17"/>
      <c r="C41" s="9"/>
      <c r="D41" s="89">
        <v>70.1</v>
      </c>
      <c r="E41" s="180">
        <f>F41+G41+H41+I41</f>
        <v>163.5</v>
      </c>
      <c r="F41" s="180">
        <v>35.9</v>
      </c>
      <c r="G41" s="181">
        <v>43.8</v>
      </c>
      <c r="H41" s="181">
        <v>41.9</v>
      </c>
      <c r="I41" s="181">
        <v>41.9</v>
      </c>
    </row>
    <row r="42" spans="1:9" ht="15">
      <c r="A42" s="19"/>
      <c r="B42" s="17"/>
      <c r="C42" s="9"/>
      <c r="D42" s="84"/>
      <c r="E42" s="183"/>
      <c r="F42" s="183"/>
      <c r="G42" s="183"/>
      <c r="H42" s="183"/>
      <c r="I42" s="183"/>
    </row>
    <row r="43" spans="1:9" ht="42.75">
      <c r="A43" s="18" t="s">
        <v>90</v>
      </c>
      <c r="B43" s="22">
        <v>2140</v>
      </c>
      <c r="C43" s="21"/>
      <c r="D43" s="92"/>
      <c r="E43" s="21"/>
      <c r="F43" s="21"/>
      <c r="G43" s="21"/>
      <c r="H43" s="21"/>
      <c r="I43" s="21"/>
    </row>
    <row r="44" spans="1:9" ht="105">
      <c r="A44" s="19" t="s">
        <v>91</v>
      </c>
      <c r="B44" s="17">
        <v>2141</v>
      </c>
      <c r="C44" s="9"/>
      <c r="D44" s="84"/>
      <c r="E44" s="9"/>
      <c r="F44" s="9"/>
      <c r="G44" s="9"/>
      <c r="H44" s="9"/>
      <c r="I44" s="9"/>
    </row>
    <row r="45" spans="1:9" ht="30">
      <c r="A45" s="19" t="s">
        <v>92</v>
      </c>
      <c r="B45" s="17">
        <v>2142</v>
      </c>
      <c r="C45" s="9"/>
      <c r="D45" s="84"/>
      <c r="E45" s="9"/>
      <c r="F45" s="9"/>
      <c r="G45" s="168"/>
      <c r="H45" s="168"/>
      <c r="I45" s="168"/>
    </row>
    <row r="46" spans="1:9" ht="15">
      <c r="A46" s="19"/>
      <c r="B46" s="17"/>
      <c r="C46" s="9"/>
      <c r="D46" s="84"/>
      <c r="E46" s="9"/>
      <c r="F46" s="9"/>
      <c r="G46" s="9"/>
      <c r="H46" s="9"/>
      <c r="I46" s="9"/>
    </row>
    <row r="47" spans="1:9" ht="15">
      <c r="A47" s="19"/>
      <c r="B47" s="17"/>
      <c r="C47" s="9"/>
      <c r="D47" s="84"/>
      <c r="E47" s="9"/>
      <c r="F47" s="9"/>
      <c r="G47" s="9"/>
      <c r="H47" s="9"/>
      <c r="I47" s="9"/>
    </row>
    <row r="48" spans="1:9" ht="15">
      <c r="A48" s="23"/>
      <c r="B48" s="14"/>
      <c r="C48" s="24"/>
      <c r="D48" s="25"/>
      <c r="E48" s="24"/>
      <c r="F48" s="25"/>
      <c r="G48" s="25"/>
      <c r="H48" s="25"/>
      <c r="I48" s="25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29.25">
      <c r="A51" s="26" t="s">
        <v>94</v>
      </c>
      <c r="B51" s="27"/>
      <c r="C51" s="238" t="s">
        <v>93</v>
      </c>
      <c r="D51" s="239"/>
      <c r="E51" s="239"/>
      <c r="F51" s="28"/>
      <c r="G51" s="240" t="s">
        <v>192</v>
      </c>
      <c r="H51" s="240"/>
      <c r="I51" s="240"/>
    </row>
    <row r="52" spans="1:9" ht="15">
      <c r="A52" s="30" t="s">
        <v>97</v>
      </c>
      <c r="B52" s="29"/>
      <c r="C52" s="231" t="s">
        <v>96</v>
      </c>
      <c r="D52" s="231"/>
      <c r="E52" s="231"/>
      <c r="F52" s="31"/>
      <c r="G52" s="31" t="s">
        <v>95</v>
      </c>
      <c r="I52" s="32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zoomScale="130" zoomScaleNormal="130" zoomScalePageLayoutView="0" workbookViewId="0" topLeftCell="A67">
      <selection activeCell="E59" sqref="E59"/>
    </sheetView>
  </sheetViews>
  <sheetFormatPr defaultColWidth="9.140625" defaultRowHeight="12.75"/>
  <cols>
    <col min="1" max="1" width="27.140625" style="129" customWidth="1"/>
    <col min="2" max="2" width="6.140625" style="129" customWidth="1"/>
    <col min="3" max="3" width="4.7109375" style="129" customWidth="1"/>
    <col min="4" max="4" width="8.421875" style="129" customWidth="1"/>
    <col min="5" max="5" width="9.140625" style="129" customWidth="1"/>
    <col min="6" max="6" width="7.8515625" style="129" customWidth="1"/>
    <col min="7" max="7" width="7.7109375" style="129" customWidth="1"/>
    <col min="8" max="8" width="7.8515625" style="129" customWidth="1"/>
    <col min="9" max="9" width="7.7109375" style="129" customWidth="1"/>
    <col min="10" max="16384" width="9.140625" style="129" customWidth="1"/>
  </cols>
  <sheetData>
    <row r="1" spans="7:9" ht="12.75">
      <c r="G1" s="252" t="s">
        <v>168</v>
      </c>
      <c r="H1" s="252"/>
      <c r="I1" s="252"/>
    </row>
    <row r="2" spans="1:9" ht="12.75">
      <c r="A2" s="253" t="s">
        <v>169</v>
      </c>
      <c r="B2" s="253"/>
      <c r="C2" s="253"/>
      <c r="D2" s="253"/>
      <c r="E2" s="253"/>
      <c r="F2" s="253"/>
      <c r="G2" s="253"/>
      <c r="H2" s="253"/>
      <c r="I2" s="253"/>
    </row>
    <row r="3" spans="1:9" ht="6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8.75" customHeight="1">
      <c r="A4" s="254" t="s">
        <v>1</v>
      </c>
      <c r="B4" s="215" t="s">
        <v>98</v>
      </c>
      <c r="C4" s="215" t="s">
        <v>3</v>
      </c>
      <c r="D4" s="215" t="s">
        <v>99</v>
      </c>
      <c r="E4" s="230" t="s">
        <v>5</v>
      </c>
      <c r="F4" s="230" t="s">
        <v>6</v>
      </c>
      <c r="G4" s="230"/>
      <c r="H4" s="230"/>
      <c r="I4" s="230"/>
    </row>
    <row r="5" spans="1:9" ht="26.25" customHeight="1">
      <c r="A5" s="255"/>
      <c r="B5" s="215"/>
      <c r="C5" s="215"/>
      <c r="D5" s="215"/>
      <c r="E5" s="230"/>
      <c r="F5" s="96" t="s">
        <v>7</v>
      </c>
      <c r="G5" s="96" t="s">
        <v>8</v>
      </c>
      <c r="H5" s="96" t="s">
        <v>9</v>
      </c>
      <c r="I5" s="96" t="s">
        <v>10</v>
      </c>
    </row>
    <row r="6" spans="1:9" ht="12.75">
      <c r="A6" s="39">
        <v>1</v>
      </c>
      <c r="B6" s="96">
        <v>2</v>
      </c>
      <c r="C6" s="96">
        <v>3</v>
      </c>
      <c r="D6" s="96">
        <v>4</v>
      </c>
      <c r="E6" s="96">
        <v>6</v>
      </c>
      <c r="F6" s="96">
        <v>7</v>
      </c>
      <c r="G6" s="96">
        <v>8</v>
      </c>
      <c r="H6" s="96">
        <v>9</v>
      </c>
      <c r="I6" s="96">
        <v>10</v>
      </c>
    </row>
    <row r="7" spans="1:9" ht="19.5" customHeight="1">
      <c r="A7" s="245" t="s">
        <v>100</v>
      </c>
      <c r="B7" s="246"/>
      <c r="C7" s="246"/>
      <c r="D7" s="246"/>
      <c r="E7" s="246"/>
      <c r="F7" s="246"/>
      <c r="G7" s="246"/>
      <c r="H7" s="246"/>
      <c r="I7" s="247"/>
    </row>
    <row r="8" spans="1:9" ht="25.5">
      <c r="A8" s="131" t="s">
        <v>101</v>
      </c>
      <c r="B8" s="132">
        <v>3000</v>
      </c>
      <c r="C8" s="107"/>
      <c r="D8" s="93"/>
      <c r="E8" s="107"/>
      <c r="F8" s="107"/>
      <c r="G8" s="107"/>
      <c r="H8" s="107"/>
      <c r="I8" s="107"/>
    </row>
    <row r="9" spans="1:9" ht="25.5">
      <c r="A9" s="99" t="s">
        <v>102</v>
      </c>
      <c r="B9" s="100">
        <v>3010</v>
      </c>
      <c r="C9" s="101"/>
      <c r="D9" s="94"/>
      <c r="E9" s="101"/>
      <c r="F9" s="101"/>
      <c r="G9" s="101"/>
      <c r="H9" s="101"/>
      <c r="I9" s="101"/>
    </row>
    <row r="10" spans="1:9" ht="25.5">
      <c r="A10" s="99" t="s">
        <v>103</v>
      </c>
      <c r="B10" s="100">
        <v>3020</v>
      </c>
      <c r="C10" s="101"/>
      <c r="D10" s="94"/>
      <c r="E10" s="101"/>
      <c r="F10" s="101"/>
      <c r="G10" s="101"/>
      <c r="H10" s="101"/>
      <c r="I10" s="101"/>
    </row>
    <row r="11" spans="1:9" ht="12.75">
      <c r="A11" s="99" t="s">
        <v>104</v>
      </c>
      <c r="B11" s="100">
        <v>3021</v>
      </c>
      <c r="C11" s="101"/>
      <c r="D11" s="94"/>
      <c r="E11" s="101"/>
      <c r="F11" s="101"/>
      <c r="G11" s="101"/>
      <c r="H11" s="101"/>
      <c r="I11" s="101"/>
    </row>
    <row r="12" spans="1:9" ht="28.5" customHeight="1">
      <c r="A12" s="99" t="s">
        <v>105</v>
      </c>
      <c r="B12" s="100">
        <v>3030</v>
      </c>
      <c r="C12" s="101"/>
      <c r="D12" s="94"/>
      <c r="E12" s="103"/>
      <c r="F12" s="103"/>
      <c r="G12" s="103"/>
      <c r="H12" s="103"/>
      <c r="I12" s="103"/>
    </row>
    <row r="13" spans="1:9" ht="25.5">
      <c r="A13" s="99" t="s">
        <v>106</v>
      </c>
      <c r="B13" s="100">
        <v>3040</v>
      </c>
      <c r="C13" s="101"/>
      <c r="D13" s="94"/>
      <c r="E13" s="101"/>
      <c r="F13" s="101"/>
      <c r="G13" s="101"/>
      <c r="H13" s="101"/>
      <c r="I13" s="101"/>
    </row>
    <row r="14" spans="1:9" ht="24.75" customHeight="1">
      <c r="A14" s="99" t="s">
        <v>170</v>
      </c>
      <c r="B14" s="100">
        <v>3050</v>
      </c>
      <c r="C14" s="101"/>
      <c r="D14" s="94"/>
      <c r="E14" s="101"/>
      <c r="F14" s="101"/>
      <c r="G14" s="101"/>
      <c r="H14" s="101"/>
      <c r="I14" s="101"/>
    </row>
    <row r="15" spans="1:9" ht="24" customHeight="1">
      <c r="A15" s="99" t="s">
        <v>235</v>
      </c>
      <c r="B15" s="100">
        <v>3060</v>
      </c>
      <c r="C15" s="101"/>
      <c r="D15" s="102">
        <f>D16+D17+D18+D19+D20+D21</f>
        <v>8500.300000000001</v>
      </c>
      <c r="E15" s="158">
        <f>E16+E17+E18+E19+E22</f>
        <v>19015.800000000003</v>
      </c>
      <c r="F15" s="158">
        <f>F16+F17+F18+F19+F22</f>
        <v>4961.5</v>
      </c>
      <c r="G15" s="158">
        <f>G16+G17+G18+G19+G22</f>
        <v>4683.1</v>
      </c>
      <c r="H15" s="158">
        <f>H16+H17+H18+H19+H22</f>
        <v>4678.1</v>
      </c>
      <c r="I15" s="158">
        <f>I16+I17+I18+I19+I22</f>
        <v>4693.1</v>
      </c>
    </row>
    <row r="16" spans="1:9" ht="29.25" customHeight="1">
      <c r="A16" s="104" t="s">
        <v>194</v>
      </c>
      <c r="B16" s="100" t="s">
        <v>220</v>
      </c>
      <c r="C16" s="101"/>
      <c r="D16" s="105">
        <v>5713.2</v>
      </c>
      <c r="E16" s="159">
        <f>F16+G16+H16+I16</f>
        <v>15892.2</v>
      </c>
      <c r="F16" s="160">
        <v>3978.9</v>
      </c>
      <c r="G16" s="161">
        <v>3971.1</v>
      </c>
      <c r="H16" s="161">
        <v>3971.1</v>
      </c>
      <c r="I16" s="161">
        <v>3971.1</v>
      </c>
    </row>
    <row r="17" spans="1:9" ht="29.25" customHeight="1">
      <c r="A17" s="104" t="s">
        <v>195</v>
      </c>
      <c r="B17" s="100" t="s">
        <v>221</v>
      </c>
      <c r="C17" s="101"/>
      <c r="D17" s="105">
        <v>1983.8</v>
      </c>
      <c r="E17" s="159">
        <f>F17+G17+H17+I17</f>
        <v>255.6</v>
      </c>
      <c r="F17" s="160">
        <v>255.6</v>
      </c>
      <c r="G17" s="161"/>
      <c r="H17" s="161"/>
      <c r="I17" s="161"/>
    </row>
    <row r="18" spans="1:9" ht="51" customHeight="1">
      <c r="A18" s="104" t="s">
        <v>196</v>
      </c>
      <c r="B18" s="100" t="s">
        <v>222</v>
      </c>
      <c r="C18" s="101"/>
      <c r="D18" s="105">
        <v>167.2</v>
      </c>
      <c r="E18" s="159">
        <f>F18+G18+H18+I18</f>
        <v>300</v>
      </c>
      <c r="F18" s="160">
        <v>85</v>
      </c>
      <c r="G18" s="160">
        <v>70</v>
      </c>
      <c r="H18" s="160">
        <v>65</v>
      </c>
      <c r="I18" s="186">
        <v>80</v>
      </c>
    </row>
    <row r="19" spans="1:9" ht="36.75" customHeight="1">
      <c r="A19" s="104" t="s">
        <v>197</v>
      </c>
      <c r="B19" s="100" t="s">
        <v>223</v>
      </c>
      <c r="C19" s="101"/>
      <c r="D19" s="105">
        <v>390</v>
      </c>
      <c r="E19" s="159">
        <f>F19+G19+H19+I19</f>
        <v>1200</v>
      </c>
      <c r="F19" s="162">
        <v>300</v>
      </c>
      <c r="G19" s="162">
        <v>300</v>
      </c>
      <c r="H19" s="187">
        <v>300</v>
      </c>
      <c r="I19" s="188">
        <v>300</v>
      </c>
    </row>
    <row r="20" spans="1:9" ht="25.5" customHeight="1">
      <c r="A20" s="104" t="s">
        <v>198</v>
      </c>
      <c r="B20" s="100" t="s">
        <v>224</v>
      </c>
      <c r="C20" s="101"/>
      <c r="D20" s="105">
        <v>175</v>
      </c>
      <c r="E20" s="167"/>
      <c r="F20" s="188"/>
      <c r="G20" s="188"/>
      <c r="H20" s="188"/>
      <c r="I20" s="188"/>
    </row>
    <row r="21" spans="1:9" ht="37.5" customHeight="1">
      <c r="A21" s="104" t="s">
        <v>228</v>
      </c>
      <c r="B21" s="100" t="s">
        <v>232</v>
      </c>
      <c r="C21" s="101"/>
      <c r="D21" s="105">
        <v>71.1</v>
      </c>
      <c r="E21" s="167"/>
      <c r="F21" s="188"/>
      <c r="G21" s="188"/>
      <c r="H21" s="188"/>
      <c r="I21" s="188"/>
    </row>
    <row r="22" spans="1:9" ht="25.5">
      <c r="A22" s="128" t="s">
        <v>233</v>
      </c>
      <c r="B22" s="100"/>
      <c r="C22" s="101"/>
      <c r="D22" s="105"/>
      <c r="E22" s="102">
        <f>E23+E24+E25</f>
        <v>1368</v>
      </c>
      <c r="F22" s="102">
        <f>F23+F24+F25</f>
        <v>342</v>
      </c>
      <c r="G22" s="102">
        <f>G23+G24+G25</f>
        <v>342</v>
      </c>
      <c r="H22" s="102">
        <f>H23+H24+H25</f>
        <v>342</v>
      </c>
      <c r="I22" s="102">
        <f>I23+I24+I25</f>
        <v>342</v>
      </c>
    </row>
    <row r="23" spans="1:9" ht="51">
      <c r="A23" s="104" t="s">
        <v>243</v>
      </c>
      <c r="B23" s="100"/>
      <c r="C23" s="101"/>
      <c r="D23" s="105"/>
      <c r="E23" s="105">
        <f aca="true" t="shared" si="0" ref="E23:E28">F23+G23+H23+I23</f>
        <v>285.2</v>
      </c>
      <c r="F23" s="105">
        <v>71.3</v>
      </c>
      <c r="G23" s="105">
        <v>71.3</v>
      </c>
      <c r="H23" s="105">
        <v>71.3</v>
      </c>
      <c r="I23" s="105">
        <v>71.3</v>
      </c>
    </row>
    <row r="24" spans="1:9" ht="51">
      <c r="A24" s="99" t="s">
        <v>244</v>
      </c>
      <c r="B24" s="100"/>
      <c r="C24" s="101"/>
      <c r="D24" s="105"/>
      <c r="E24" s="105">
        <f t="shared" si="0"/>
        <v>842.8</v>
      </c>
      <c r="F24" s="105">
        <v>210.7</v>
      </c>
      <c r="G24" s="105">
        <v>210.7</v>
      </c>
      <c r="H24" s="105">
        <v>210.7</v>
      </c>
      <c r="I24" s="105">
        <v>210.7</v>
      </c>
    </row>
    <row r="25" spans="1:9" ht="38.25">
      <c r="A25" s="99" t="s">
        <v>246</v>
      </c>
      <c r="B25" s="100"/>
      <c r="C25" s="101"/>
      <c r="D25" s="105"/>
      <c r="E25" s="105">
        <f t="shared" si="0"/>
        <v>240</v>
      </c>
      <c r="F25" s="105">
        <v>60</v>
      </c>
      <c r="G25" s="105">
        <v>60</v>
      </c>
      <c r="H25" s="105">
        <v>60</v>
      </c>
      <c r="I25" s="105">
        <v>60</v>
      </c>
    </row>
    <row r="26" spans="1:9" ht="25.5">
      <c r="A26" s="97" t="s">
        <v>107</v>
      </c>
      <c r="B26" s="106">
        <v>3100</v>
      </c>
      <c r="C26" s="107"/>
      <c r="D26" s="102">
        <v>7320.9</v>
      </c>
      <c r="E26" s="102">
        <f t="shared" si="0"/>
        <v>19058.6</v>
      </c>
      <c r="F26" s="102">
        <f>F27+F28+F38</f>
        <v>4749</v>
      </c>
      <c r="G26" s="102">
        <f>G27+G28+G38</f>
        <v>5195.4</v>
      </c>
      <c r="H26" s="102">
        <f>H27+H28+H38</f>
        <v>4549.1</v>
      </c>
      <c r="I26" s="102">
        <f>I27+I28+I38</f>
        <v>4565.1</v>
      </c>
    </row>
    <row r="27" spans="1:9" ht="25.5">
      <c r="A27" s="99" t="s">
        <v>108</v>
      </c>
      <c r="B27" s="100">
        <v>3110</v>
      </c>
      <c r="C27" s="101"/>
      <c r="D27" s="105">
        <v>1612.9</v>
      </c>
      <c r="E27" s="105">
        <f t="shared" si="0"/>
        <v>4408.8</v>
      </c>
      <c r="F27" s="105">
        <v>1500.8</v>
      </c>
      <c r="G27" s="165">
        <f>'І Фін результат'!G29+'І Фін результат'!G31+'І Фін результат'!G48+'І Фін результат'!G49+'І Фін результат'!G50+'І Фін результат'!G51+'І Фін результат'!G52+'І Фін результат'!G53+'І Фін результат'!G55+'І Фін результат'!G54</f>
        <v>1289</v>
      </c>
      <c r="H27" s="165">
        <f>'І Фін результат'!H29+'І Фін результат'!H31+'І Фін результат'!H48+'І Фін результат'!H49+'І Фін результат'!H50+'І Фін результат'!H51+'І Фін результат'!H52+'І Фін результат'!H53+'І Фін результат'!H55+'І Фін результат'!H54</f>
        <v>802</v>
      </c>
      <c r="I27" s="165">
        <f>'І Фін результат'!I29+'І Фін результат'!I31+'І Фін результат'!I48+'І Фін результат'!I49+'І Фін результат'!I50+'І Фін результат'!I51+'І Фін результат'!I52+'І Фін результат'!I53+'І Фін результат'!I55+'І Фін результат'!I54</f>
        <v>817</v>
      </c>
    </row>
    <row r="28" spans="1:9" ht="12.75">
      <c r="A28" s="99" t="s">
        <v>109</v>
      </c>
      <c r="B28" s="100">
        <v>3120</v>
      </c>
      <c r="C28" s="101"/>
      <c r="D28" s="105">
        <v>5708</v>
      </c>
      <c r="E28" s="189">
        <f t="shared" si="0"/>
        <v>13281.800000000001</v>
      </c>
      <c r="F28" s="184">
        <v>2906.2</v>
      </c>
      <c r="G28" s="185">
        <f>'І Фін результат'!G19+'І Фін результат'!G20+'І Фін результат'!G33+'І Фін результат'!G34</f>
        <v>3564.4</v>
      </c>
      <c r="H28" s="185">
        <f>'І Фін результат'!H19+'І Фін результат'!H20+'І Фін результат'!H33+'І Фін результат'!H34</f>
        <v>3405.1000000000004</v>
      </c>
      <c r="I28" s="185">
        <f>'І Фін результат'!I19+'І Фін результат'!I20+'І Фін результат'!I33+'І Фін результат'!I34</f>
        <v>3406.1000000000004</v>
      </c>
    </row>
    <row r="29" spans="1:9" ht="27" customHeight="1">
      <c r="A29" s="99" t="s">
        <v>171</v>
      </c>
      <c r="B29" s="100">
        <v>3130</v>
      </c>
      <c r="C29" s="101"/>
      <c r="D29" s="105"/>
      <c r="E29" s="105"/>
      <c r="F29" s="105"/>
      <c r="G29" s="190"/>
      <c r="H29" s="190"/>
      <c r="I29" s="190"/>
    </row>
    <row r="30" spans="1:9" ht="38.25">
      <c r="A30" s="99" t="s">
        <v>110</v>
      </c>
      <c r="B30" s="100">
        <v>3140</v>
      </c>
      <c r="C30" s="101"/>
      <c r="D30" s="105"/>
      <c r="E30" s="105"/>
      <c r="F30" s="105"/>
      <c r="G30" s="105"/>
      <c r="H30" s="105"/>
      <c r="I30" s="105"/>
    </row>
    <row r="31" spans="1:9" ht="15" customHeight="1">
      <c r="A31" s="99" t="s">
        <v>125</v>
      </c>
      <c r="B31" s="95">
        <v>3141</v>
      </c>
      <c r="C31" s="101"/>
      <c r="D31" s="105"/>
      <c r="E31" s="105"/>
      <c r="F31" s="105"/>
      <c r="G31" s="105"/>
      <c r="H31" s="105"/>
      <c r="I31" s="105"/>
    </row>
    <row r="32" spans="1:9" ht="12.75">
      <c r="A32" s="99" t="s">
        <v>111</v>
      </c>
      <c r="B32" s="95">
        <v>3142</v>
      </c>
      <c r="C32" s="101"/>
      <c r="D32" s="105"/>
      <c r="E32" s="105"/>
      <c r="F32" s="105"/>
      <c r="G32" s="105"/>
      <c r="H32" s="105"/>
      <c r="I32" s="105"/>
    </row>
    <row r="33" spans="1:9" ht="25.5">
      <c r="A33" s="99" t="s">
        <v>81</v>
      </c>
      <c r="B33" s="95">
        <v>3143</v>
      </c>
      <c r="C33" s="101"/>
      <c r="D33" s="105"/>
      <c r="E33" s="105"/>
      <c r="F33" s="105"/>
      <c r="G33" s="105"/>
      <c r="H33" s="105"/>
      <c r="I33" s="105"/>
    </row>
    <row r="34" spans="1:9" ht="15.75" customHeight="1">
      <c r="A34" s="99" t="s">
        <v>234</v>
      </c>
      <c r="B34" s="95">
        <v>3144</v>
      </c>
      <c r="C34" s="101"/>
      <c r="D34" s="105"/>
      <c r="E34" s="105"/>
      <c r="F34" s="105"/>
      <c r="G34" s="105"/>
      <c r="H34" s="105"/>
      <c r="I34" s="105"/>
    </row>
    <row r="35" spans="1:9" ht="30" customHeight="1">
      <c r="A35" s="99" t="s">
        <v>172</v>
      </c>
      <c r="B35" s="95" t="s">
        <v>190</v>
      </c>
      <c r="C35" s="101"/>
      <c r="D35" s="105"/>
      <c r="E35" s="105"/>
      <c r="F35" s="105"/>
      <c r="G35" s="105"/>
      <c r="H35" s="105"/>
      <c r="I35" s="105"/>
    </row>
    <row r="36" spans="1:9" ht="12.75">
      <c r="A36" s="99" t="s">
        <v>112</v>
      </c>
      <c r="B36" s="95">
        <v>3150</v>
      </c>
      <c r="C36" s="101"/>
      <c r="D36" s="105"/>
      <c r="E36" s="105"/>
      <c r="F36" s="105"/>
      <c r="G36" s="105"/>
      <c r="H36" s="105"/>
      <c r="I36" s="105"/>
    </row>
    <row r="37" spans="1:9" ht="14.25" customHeight="1">
      <c r="A37" s="99" t="s">
        <v>113</v>
      </c>
      <c r="B37" s="100">
        <v>3160</v>
      </c>
      <c r="C37" s="101"/>
      <c r="D37" s="105"/>
      <c r="E37" s="105"/>
      <c r="F37" s="105"/>
      <c r="G37" s="105"/>
      <c r="H37" s="105"/>
      <c r="I37" s="105"/>
    </row>
    <row r="38" spans="1:9" ht="12.75">
      <c r="A38" s="99" t="s">
        <v>21</v>
      </c>
      <c r="B38" s="100">
        <v>3170</v>
      </c>
      <c r="C38" s="101"/>
      <c r="D38" s="105"/>
      <c r="E38" s="102">
        <f>E39+E40+E41</f>
        <v>1368</v>
      </c>
      <c r="F38" s="102">
        <f>F39+F40+F41</f>
        <v>342</v>
      </c>
      <c r="G38" s="102">
        <f>G39+G40+G41</f>
        <v>342</v>
      </c>
      <c r="H38" s="102">
        <f>H39+H40+H41</f>
        <v>342</v>
      </c>
      <c r="I38" s="102">
        <f>I39+I40+I41</f>
        <v>342</v>
      </c>
    </row>
    <row r="39" spans="1:9" ht="12.75">
      <c r="A39" s="99" t="s">
        <v>229</v>
      </c>
      <c r="B39" s="100"/>
      <c r="C39" s="101"/>
      <c r="D39" s="105"/>
      <c r="E39" s="105">
        <f>F39+G39+H39+I39</f>
        <v>285.2</v>
      </c>
      <c r="F39" s="105">
        <v>71.3</v>
      </c>
      <c r="G39" s="105">
        <v>71.3</v>
      </c>
      <c r="H39" s="105">
        <v>71.3</v>
      </c>
      <c r="I39" s="105">
        <v>71.3</v>
      </c>
    </row>
    <row r="40" spans="1:9" ht="25.5">
      <c r="A40" s="99" t="s">
        <v>242</v>
      </c>
      <c r="B40" s="100"/>
      <c r="C40" s="101"/>
      <c r="D40" s="105"/>
      <c r="E40" s="105">
        <f>F40+G40+H40+I40</f>
        <v>842.8</v>
      </c>
      <c r="F40" s="105">
        <v>210.7</v>
      </c>
      <c r="G40" s="105">
        <v>210.7</v>
      </c>
      <c r="H40" s="105">
        <v>210.7</v>
      </c>
      <c r="I40" s="105">
        <v>210.7</v>
      </c>
    </row>
    <row r="41" spans="1:9" ht="12.75">
      <c r="A41" s="99" t="s">
        <v>230</v>
      </c>
      <c r="B41" s="100"/>
      <c r="C41" s="101"/>
      <c r="D41" s="105"/>
      <c r="E41" s="105">
        <f>F41+G41+H41+I41</f>
        <v>240</v>
      </c>
      <c r="F41" s="105">
        <v>60</v>
      </c>
      <c r="G41" s="105">
        <v>60</v>
      </c>
      <c r="H41" s="105">
        <v>60</v>
      </c>
      <c r="I41" s="105">
        <v>60</v>
      </c>
    </row>
    <row r="42" spans="1:9" ht="25.5">
      <c r="A42" s="97" t="s">
        <v>114</v>
      </c>
      <c r="B42" s="106">
        <v>3195</v>
      </c>
      <c r="C42" s="107"/>
      <c r="D42" s="102"/>
      <c r="E42" s="102"/>
      <c r="F42" s="102"/>
      <c r="G42" s="102"/>
      <c r="H42" s="102"/>
      <c r="I42" s="102"/>
    </row>
    <row r="43" spans="1:9" ht="19.5" customHeight="1">
      <c r="A43" s="245" t="s">
        <v>115</v>
      </c>
      <c r="B43" s="246"/>
      <c r="C43" s="246"/>
      <c r="D43" s="246"/>
      <c r="E43" s="246"/>
      <c r="F43" s="246"/>
      <c r="G43" s="246"/>
      <c r="H43" s="246"/>
      <c r="I43" s="247"/>
    </row>
    <row r="44" spans="1:9" ht="43.5" customHeight="1">
      <c r="A44" s="131" t="s">
        <v>116</v>
      </c>
      <c r="B44" s="132">
        <v>3200</v>
      </c>
      <c r="C44" s="107"/>
      <c r="D44" s="107"/>
      <c r="E44" s="107"/>
      <c r="F44" s="107"/>
      <c r="G44" s="107"/>
      <c r="H44" s="107"/>
      <c r="I44" s="107"/>
    </row>
    <row r="45" spans="1:9" ht="25.5">
      <c r="A45" s="99" t="s">
        <v>117</v>
      </c>
      <c r="B45" s="95">
        <v>3210</v>
      </c>
      <c r="C45" s="101"/>
      <c r="D45" s="101"/>
      <c r="E45" s="101"/>
      <c r="F45" s="101"/>
      <c r="G45" s="101"/>
      <c r="H45" s="101"/>
      <c r="I45" s="101"/>
    </row>
    <row r="46" spans="1:9" ht="25.5">
      <c r="A46" s="99" t="s">
        <v>118</v>
      </c>
      <c r="B46" s="100">
        <v>3220</v>
      </c>
      <c r="C46" s="101"/>
      <c r="D46" s="101"/>
      <c r="E46" s="101"/>
      <c r="F46" s="101"/>
      <c r="G46" s="101"/>
      <c r="H46" s="101"/>
      <c r="I46" s="101"/>
    </row>
    <row r="47" spans="1:9" ht="28.5" customHeight="1">
      <c r="A47" s="99" t="s">
        <v>235</v>
      </c>
      <c r="B47" s="100">
        <v>3230</v>
      </c>
      <c r="C47" s="101"/>
      <c r="D47" s="101"/>
      <c r="E47" s="101"/>
      <c r="F47" s="101"/>
      <c r="G47" s="101"/>
      <c r="H47" s="101"/>
      <c r="I47" s="101"/>
    </row>
    <row r="48" spans="1:9" ht="10.5" customHeight="1">
      <c r="A48" s="99"/>
      <c r="B48" s="100"/>
      <c r="C48" s="101"/>
      <c r="D48" s="101"/>
      <c r="E48" s="101"/>
      <c r="F48" s="101"/>
      <c r="G48" s="101"/>
      <c r="H48" s="101"/>
      <c r="I48" s="101"/>
    </row>
    <row r="49" spans="1:9" ht="10.5" customHeight="1">
      <c r="A49" s="99"/>
      <c r="B49" s="100"/>
      <c r="C49" s="101"/>
      <c r="D49" s="101"/>
      <c r="E49" s="101"/>
      <c r="F49" s="101"/>
      <c r="G49" s="101"/>
      <c r="H49" s="101"/>
      <c r="I49" s="101"/>
    </row>
    <row r="50" spans="1:9" ht="25.5">
      <c r="A50" s="97" t="s">
        <v>119</v>
      </c>
      <c r="B50" s="106">
        <v>3255</v>
      </c>
      <c r="C50" s="107"/>
      <c r="D50" s="93">
        <f aca="true" t="shared" si="1" ref="D50:I50">D51</f>
        <v>175</v>
      </c>
      <c r="E50" s="93">
        <f t="shared" si="1"/>
        <v>867.5</v>
      </c>
      <c r="F50" s="93">
        <f t="shared" si="1"/>
        <v>367.5</v>
      </c>
      <c r="G50" s="93">
        <f t="shared" si="1"/>
        <v>500</v>
      </c>
      <c r="H50" s="93">
        <f t="shared" si="1"/>
        <v>0</v>
      </c>
      <c r="I50" s="93">
        <f t="shared" si="1"/>
        <v>0</v>
      </c>
    </row>
    <row r="51" spans="1:9" ht="44.25" customHeight="1">
      <c r="A51" s="99" t="s">
        <v>236</v>
      </c>
      <c r="B51" s="100">
        <v>3260</v>
      </c>
      <c r="C51" s="101"/>
      <c r="D51" s="94">
        <v>175</v>
      </c>
      <c r="E51" s="114">
        <f>F51+G51+H51+I51</f>
        <v>867.5</v>
      </c>
      <c r="F51" s="115">
        <v>367.5</v>
      </c>
      <c r="G51" s="155">
        <v>500</v>
      </c>
      <c r="H51" s="155"/>
      <c r="I51" s="155"/>
    </row>
    <row r="52" spans="1:9" ht="25.5">
      <c r="A52" s="99" t="s">
        <v>237</v>
      </c>
      <c r="B52" s="100">
        <v>3265</v>
      </c>
      <c r="C52" s="101"/>
      <c r="D52" s="101"/>
      <c r="E52" s="101"/>
      <c r="F52" s="101"/>
      <c r="G52" s="101"/>
      <c r="H52" s="101"/>
      <c r="I52" s="101"/>
    </row>
    <row r="53" spans="1:9" ht="38.25">
      <c r="A53" s="99" t="s">
        <v>238</v>
      </c>
      <c r="B53" s="100">
        <v>3270</v>
      </c>
      <c r="C53" s="101"/>
      <c r="D53" s="101"/>
      <c r="E53" s="101"/>
      <c r="F53" s="101"/>
      <c r="G53" s="101"/>
      <c r="H53" s="101"/>
      <c r="I53" s="101"/>
    </row>
    <row r="54" spans="1:9" ht="12.75">
      <c r="A54" s="99" t="s">
        <v>21</v>
      </c>
      <c r="B54" s="100">
        <v>3280</v>
      </c>
      <c r="C54" s="101"/>
      <c r="D54" s="101"/>
      <c r="E54" s="101"/>
      <c r="F54" s="101"/>
      <c r="G54" s="101"/>
      <c r="H54" s="101"/>
      <c r="I54" s="101"/>
    </row>
    <row r="55" spans="1:9" ht="25.5">
      <c r="A55" s="133" t="s">
        <v>120</v>
      </c>
      <c r="B55" s="134">
        <v>3295</v>
      </c>
      <c r="C55" s="107"/>
      <c r="D55" s="107"/>
      <c r="E55" s="107"/>
      <c r="F55" s="107"/>
      <c r="G55" s="107"/>
      <c r="H55" s="107"/>
      <c r="I55" s="107"/>
    </row>
    <row r="56" spans="1:9" ht="12.75">
      <c r="A56" s="97" t="s">
        <v>121</v>
      </c>
      <c r="B56" s="106">
        <v>3400</v>
      </c>
      <c r="C56" s="107"/>
      <c r="D56" s="107"/>
      <c r="E56" s="107"/>
      <c r="F56" s="107"/>
      <c r="G56" s="107"/>
      <c r="H56" s="107"/>
      <c r="I56" s="107"/>
    </row>
    <row r="57" spans="1:9" ht="29.25" customHeight="1">
      <c r="A57" s="99" t="s">
        <v>122</v>
      </c>
      <c r="B57" s="100">
        <v>3405</v>
      </c>
      <c r="C57" s="101"/>
      <c r="D57" s="101"/>
      <c r="E57" s="101"/>
      <c r="F57" s="101"/>
      <c r="G57" s="101"/>
      <c r="H57" s="101"/>
      <c r="I57" s="101"/>
    </row>
    <row r="58" spans="1:9" ht="28.5" customHeight="1">
      <c r="A58" s="99" t="s">
        <v>123</v>
      </c>
      <c r="B58" s="100">
        <v>3415</v>
      </c>
      <c r="C58" s="101"/>
      <c r="D58" s="94">
        <v>1004.4</v>
      </c>
      <c r="E58" s="94">
        <f>F58+G58+H58+I58</f>
        <v>-322.3299999999999</v>
      </c>
      <c r="F58" s="94">
        <v>140.27000000000044</v>
      </c>
      <c r="G58" s="94">
        <v>-581.3999999999996</v>
      </c>
      <c r="H58" s="94">
        <v>59.899999999999636</v>
      </c>
      <c r="I58" s="94">
        <v>58.899999999999636</v>
      </c>
    </row>
    <row r="59" spans="1:9" ht="12.75">
      <c r="A59" s="135"/>
      <c r="B59" s="136"/>
      <c r="C59" s="137"/>
      <c r="D59" s="138"/>
      <c r="E59" s="139"/>
      <c r="F59" s="138"/>
      <c r="G59" s="138"/>
      <c r="H59" s="138"/>
      <c r="I59" s="138"/>
    </row>
    <row r="60" spans="1:24" ht="29.25" customHeight="1">
      <c r="A60" s="140" t="s">
        <v>239</v>
      </c>
      <c r="B60" s="141"/>
      <c r="C60" s="248" t="s">
        <v>126</v>
      </c>
      <c r="D60" s="248"/>
      <c r="E60" s="248"/>
      <c r="F60" s="143"/>
      <c r="G60" s="249" t="s">
        <v>192</v>
      </c>
      <c r="H60" s="249"/>
      <c r="I60" s="249"/>
      <c r="P60" s="140"/>
      <c r="Q60" s="141"/>
      <c r="R60" s="142"/>
      <c r="S60" s="142"/>
      <c r="T60" s="142"/>
      <c r="U60" s="143"/>
      <c r="V60" s="144"/>
      <c r="W60" s="144"/>
      <c r="X60" s="144"/>
    </row>
    <row r="61" spans="1:24" ht="12.75">
      <c r="A61" s="145" t="s">
        <v>178</v>
      </c>
      <c r="B61" s="144"/>
      <c r="C61" s="250" t="s">
        <v>124</v>
      </c>
      <c r="D61" s="250"/>
      <c r="E61" s="250"/>
      <c r="F61" s="147"/>
      <c r="G61" s="251" t="s">
        <v>127</v>
      </c>
      <c r="H61" s="251"/>
      <c r="I61" s="251"/>
      <c r="P61" s="145"/>
      <c r="Q61" s="144"/>
      <c r="R61" s="146"/>
      <c r="S61" s="146"/>
      <c r="T61" s="146"/>
      <c r="U61" s="147"/>
      <c r="V61" s="148"/>
      <c r="W61" s="148"/>
      <c r="X61" s="148"/>
    </row>
    <row r="62" spans="1:9" ht="12.75">
      <c r="A62" s="149"/>
      <c r="B62" s="149"/>
      <c r="C62" s="149"/>
      <c r="D62" s="149"/>
      <c r="E62" s="149"/>
      <c r="F62" s="149"/>
      <c r="G62" s="149"/>
      <c r="H62" s="149"/>
      <c r="I62" s="149"/>
    </row>
    <row r="63" spans="1:9" ht="12.75">
      <c r="A63" s="149"/>
      <c r="B63" s="149"/>
      <c r="C63" s="149"/>
      <c r="D63" s="149"/>
      <c r="E63" s="149"/>
      <c r="F63" s="149"/>
      <c r="G63" s="149"/>
      <c r="H63" s="149"/>
      <c r="I63" s="149"/>
    </row>
    <row r="64" spans="1:9" ht="12.75">
      <c r="A64" s="149"/>
      <c r="B64" s="149"/>
      <c r="C64" s="149"/>
      <c r="D64" s="149"/>
      <c r="E64" s="149"/>
      <c r="F64" s="149"/>
      <c r="G64" s="149"/>
      <c r="H64" s="149"/>
      <c r="I64" s="149"/>
    </row>
    <row r="65" spans="1:9" ht="12.75">
      <c r="A65" s="149"/>
      <c r="B65" s="149"/>
      <c r="C65" s="149"/>
      <c r="D65" s="149"/>
      <c r="E65" s="149"/>
      <c r="F65" s="149"/>
      <c r="G65" s="149"/>
      <c r="H65" s="149"/>
      <c r="I65" s="149"/>
    </row>
    <row r="66" spans="1:9" ht="12.75">
      <c r="A66" s="149"/>
      <c r="B66" s="149"/>
      <c r="C66" s="149"/>
      <c r="D66" s="149"/>
      <c r="E66" s="149"/>
      <c r="F66" s="149"/>
      <c r="G66" s="149"/>
      <c r="H66" s="149"/>
      <c r="I66" s="149"/>
    </row>
    <row r="67" spans="1:9" ht="12.75">
      <c r="A67" s="149"/>
      <c r="B67" s="149"/>
      <c r="C67" s="149"/>
      <c r="D67" s="149"/>
      <c r="E67" s="149"/>
      <c r="F67" s="149"/>
      <c r="G67" s="149"/>
      <c r="H67" s="149"/>
      <c r="I67" s="149"/>
    </row>
    <row r="68" spans="1:9" ht="12.75">
      <c r="A68" s="149"/>
      <c r="B68" s="149"/>
      <c r="C68" s="149"/>
      <c r="D68" s="149"/>
      <c r="E68" s="149"/>
      <c r="F68" s="149"/>
      <c r="G68" s="149"/>
      <c r="H68" s="149"/>
      <c r="I68" s="149"/>
    </row>
    <row r="69" spans="1:9" ht="12.75">
      <c r="A69" s="149"/>
      <c r="B69" s="149"/>
      <c r="C69" s="149"/>
      <c r="D69" s="149"/>
      <c r="E69" s="149"/>
      <c r="F69" s="149"/>
      <c r="G69" s="149"/>
      <c r="H69" s="149"/>
      <c r="I69" s="149"/>
    </row>
    <row r="70" spans="1:9" ht="12.75">
      <c r="A70" s="149"/>
      <c r="B70" s="149"/>
      <c r="C70" s="149"/>
      <c r="D70" s="149"/>
      <c r="E70" s="149"/>
      <c r="F70" s="149"/>
      <c r="G70" s="149"/>
      <c r="H70" s="149"/>
      <c r="I70" s="149"/>
    </row>
    <row r="71" spans="1:9" ht="12.75">
      <c r="A71" s="149"/>
      <c r="B71" s="149"/>
      <c r="C71" s="149"/>
      <c r="D71" s="149"/>
      <c r="E71" s="149"/>
      <c r="F71" s="149"/>
      <c r="G71" s="149"/>
      <c r="H71" s="149"/>
      <c r="I71" s="149"/>
    </row>
    <row r="72" spans="1:9" ht="12.75">
      <c r="A72" s="149"/>
      <c r="B72" s="149"/>
      <c r="C72" s="149"/>
      <c r="D72" s="149"/>
      <c r="E72" s="149"/>
      <c r="F72" s="149"/>
      <c r="G72" s="149"/>
      <c r="H72" s="149"/>
      <c r="I72" s="149"/>
    </row>
  </sheetData>
  <sheetProtection/>
  <mergeCells count="14">
    <mergeCell ref="A7:I7"/>
    <mergeCell ref="G1:I1"/>
    <mergeCell ref="A2:I2"/>
    <mergeCell ref="E4:E5"/>
    <mergeCell ref="F4:I4"/>
    <mergeCell ref="A4:A5"/>
    <mergeCell ref="B4:B5"/>
    <mergeCell ref="C4:C5"/>
    <mergeCell ref="D4:D5"/>
    <mergeCell ref="A43:I43"/>
    <mergeCell ref="C60:E60"/>
    <mergeCell ref="G60:I60"/>
    <mergeCell ref="C61:E61"/>
    <mergeCell ref="G61:I6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4">
      <selection activeCell="J7" sqref="J7"/>
    </sheetView>
  </sheetViews>
  <sheetFormatPr defaultColWidth="9.140625" defaultRowHeight="12.75"/>
  <cols>
    <col min="1" max="1" width="26.8515625" style="13" customWidth="1"/>
    <col min="2" max="2" width="5.8515625" style="13" customWidth="1"/>
    <col min="3" max="3" width="8.140625" style="13" customWidth="1"/>
    <col min="4" max="4" width="7.8515625" style="13" customWidth="1"/>
    <col min="5" max="5" width="8.421875" style="13" customWidth="1"/>
    <col min="6" max="6" width="7.140625" style="13" customWidth="1"/>
    <col min="7" max="7" width="7.28125" style="13" customWidth="1"/>
    <col min="8" max="8" width="7.57421875" style="13" customWidth="1"/>
    <col min="9" max="9" width="7.140625" style="13" customWidth="1"/>
    <col min="10" max="16384" width="9.140625" style="13" customWidth="1"/>
  </cols>
  <sheetData>
    <row r="1" spans="7:9" ht="15.75">
      <c r="G1" s="234" t="s">
        <v>174</v>
      </c>
      <c r="H1" s="234"/>
      <c r="I1" s="234"/>
    </row>
    <row r="2" spans="1:9" ht="15.75">
      <c r="A2" s="223" t="s">
        <v>128</v>
      </c>
      <c r="B2" s="223"/>
      <c r="C2" s="223"/>
      <c r="D2" s="223"/>
      <c r="E2" s="223"/>
      <c r="F2" s="223"/>
      <c r="G2" s="223"/>
      <c r="H2" s="223"/>
      <c r="I2" s="223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9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220" t="s">
        <v>6</v>
      </c>
      <c r="G4" s="221"/>
      <c r="H4" s="221"/>
      <c r="I4" s="222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42.75">
      <c r="A7" s="8" t="s">
        <v>129</v>
      </c>
      <c r="B7" s="33">
        <v>4000</v>
      </c>
      <c r="C7" s="21"/>
      <c r="D7" s="21"/>
      <c r="E7" s="88">
        <f>F7+G7+H7+I7</f>
        <v>867.5</v>
      </c>
      <c r="F7" s="90">
        <v>367.5</v>
      </c>
      <c r="G7" s="90">
        <v>500</v>
      </c>
      <c r="H7" s="90">
        <v>0</v>
      </c>
      <c r="I7" s="90">
        <v>0</v>
      </c>
    </row>
    <row r="8" spans="1:9" ht="15">
      <c r="A8" s="4" t="s">
        <v>130</v>
      </c>
      <c r="B8" s="34" t="s">
        <v>131</v>
      </c>
      <c r="C8" s="9"/>
      <c r="D8" s="9"/>
      <c r="E8" s="9"/>
      <c r="F8" s="9"/>
      <c r="G8" s="9"/>
      <c r="H8" s="9"/>
      <c r="I8" s="9"/>
    </row>
    <row r="9" spans="1:9" ht="30">
      <c r="A9" s="4" t="s">
        <v>132</v>
      </c>
      <c r="B9" s="33">
        <v>4020</v>
      </c>
      <c r="C9" s="9"/>
      <c r="D9" s="9"/>
      <c r="E9" s="88">
        <f>F9+G9+H9+I9</f>
        <v>867.5</v>
      </c>
      <c r="F9" s="90">
        <v>367.5</v>
      </c>
      <c r="G9" s="90">
        <v>500</v>
      </c>
      <c r="H9" s="90">
        <v>0</v>
      </c>
      <c r="I9" s="90">
        <v>0</v>
      </c>
    </row>
    <row r="10" spans="1:9" ht="45">
      <c r="A10" s="4" t="s">
        <v>133</v>
      </c>
      <c r="B10" s="34">
        <v>4030</v>
      </c>
      <c r="C10" s="9"/>
      <c r="D10" s="9"/>
      <c r="E10" s="9"/>
      <c r="F10" s="9"/>
      <c r="G10" s="9"/>
      <c r="H10" s="9"/>
      <c r="I10" s="9"/>
    </row>
    <row r="11" spans="1:9" ht="30">
      <c r="A11" s="4" t="s">
        <v>134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135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136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>
      <c r="A17" s="26" t="s">
        <v>175</v>
      </c>
      <c r="B17" s="27"/>
      <c r="C17" s="216" t="s">
        <v>126</v>
      </c>
      <c r="D17" s="217"/>
      <c r="E17" s="217"/>
      <c r="F17" s="28"/>
      <c r="G17" s="240" t="s">
        <v>192</v>
      </c>
      <c r="H17" s="240"/>
      <c r="I17" s="240"/>
    </row>
    <row r="18" spans="1:9" ht="15">
      <c r="A18" s="30" t="s">
        <v>177</v>
      </c>
      <c r="B18" s="29"/>
      <c r="C18" s="218" t="s">
        <v>124</v>
      </c>
      <c r="D18" s="218"/>
      <c r="E18" s="218"/>
      <c r="F18" s="31"/>
      <c r="G18" s="219" t="s">
        <v>127</v>
      </c>
      <c r="H18" s="219"/>
      <c r="I18" s="219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4">
      <selection activeCell="E19" sqref="E19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</cols>
  <sheetData>
    <row r="1" spans="1:4" ht="15.75">
      <c r="A1" s="67"/>
      <c r="B1" s="67"/>
      <c r="D1" s="64" t="s">
        <v>176</v>
      </c>
    </row>
    <row r="2" spans="1:4" ht="15.75">
      <c r="A2" s="223" t="s">
        <v>179</v>
      </c>
      <c r="B2" s="223"/>
      <c r="C2" s="223"/>
      <c r="D2" s="223"/>
    </row>
    <row r="3" spans="1:4" ht="15.75">
      <c r="A3" s="37"/>
      <c r="B3" s="37"/>
      <c r="C3" s="37"/>
      <c r="D3" s="37"/>
    </row>
    <row r="4" spans="1:4" ht="68.25" customHeight="1">
      <c r="A4" s="36" t="s">
        <v>1</v>
      </c>
      <c r="B4" s="6" t="s">
        <v>3</v>
      </c>
      <c r="C4" s="6" t="s">
        <v>137</v>
      </c>
      <c r="D4" s="6" t="s">
        <v>138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4" ht="75" customHeight="1">
      <c r="A6" s="78" t="s">
        <v>180</v>
      </c>
      <c r="B6" s="70"/>
      <c r="C6" s="71"/>
      <c r="D6" s="93">
        <f>D7+D8+D9</f>
        <v>84.25</v>
      </c>
    </row>
    <row r="7" spans="1:4" ht="15" customHeight="1">
      <c r="A7" s="79" t="s">
        <v>139</v>
      </c>
      <c r="B7" s="41"/>
      <c r="C7" s="42"/>
      <c r="D7" s="94">
        <v>1</v>
      </c>
    </row>
    <row r="8" spans="1:4" ht="30" customHeight="1">
      <c r="A8" s="79" t="s">
        <v>140</v>
      </c>
      <c r="B8" s="41"/>
      <c r="C8" s="42"/>
      <c r="D8" s="94">
        <v>13.5</v>
      </c>
    </row>
    <row r="9" spans="1:4" ht="15" customHeight="1">
      <c r="A9" s="79" t="s">
        <v>141</v>
      </c>
      <c r="B9" s="41"/>
      <c r="C9" s="42"/>
      <c r="D9" s="94">
        <v>69.75</v>
      </c>
    </row>
    <row r="10" spans="1:4" ht="29.25" customHeight="1">
      <c r="A10" s="78" t="s">
        <v>142</v>
      </c>
      <c r="B10" s="70"/>
      <c r="C10" s="71"/>
      <c r="D10" s="91">
        <f>D11+D12+D13</f>
        <v>10883.23</v>
      </c>
    </row>
    <row r="11" spans="1:4" ht="15" customHeight="1">
      <c r="A11" s="79" t="s">
        <v>139</v>
      </c>
      <c r="B11" s="41"/>
      <c r="C11" s="42"/>
      <c r="D11" s="156">
        <v>249.8</v>
      </c>
    </row>
    <row r="12" spans="1:4" ht="30" customHeight="1">
      <c r="A12" s="79" t="s">
        <v>140</v>
      </c>
      <c r="B12" s="41"/>
      <c r="C12" s="42"/>
      <c r="D12" s="157">
        <v>1860.7</v>
      </c>
    </row>
    <row r="13" spans="1:4" ht="15" customHeight="1">
      <c r="A13" s="79" t="s">
        <v>141</v>
      </c>
      <c r="B13" s="41"/>
      <c r="C13" s="42"/>
      <c r="D13" s="157">
        <v>8772.73</v>
      </c>
    </row>
    <row r="14" spans="1:4" ht="45" customHeight="1">
      <c r="A14" s="78" t="s">
        <v>173</v>
      </c>
      <c r="B14" s="68"/>
      <c r="C14" s="40"/>
      <c r="D14" s="150">
        <f>D10/D6/12*1000</f>
        <v>10764.817012858555</v>
      </c>
    </row>
    <row r="15" spans="1:4" ht="15" customHeight="1">
      <c r="A15" s="79" t="s">
        <v>139</v>
      </c>
      <c r="B15" s="69"/>
      <c r="C15" s="43"/>
      <c r="D15" s="150">
        <f>D11/D7/12*1000</f>
        <v>20816.666666666668</v>
      </c>
    </row>
    <row r="16" spans="1:4" ht="30" customHeight="1">
      <c r="A16" s="79" t="s">
        <v>140</v>
      </c>
      <c r="B16" s="69"/>
      <c r="C16" s="43"/>
      <c r="D16" s="150">
        <f>D12/D8/12*1000</f>
        <v>11485.802469135804</v>
      </c>
    </row>
    <row r="17" spans="1:4" ht="15" customHeight="1">
      <c r="A17" s="79" t="s">
        <v>141</v>
      </c>
      <c r="B17" s="69"/>
      <c r="C17" s="43"/>
      <c r="D17" s="150">
        <f>D13/D9/12*1000</f>
        <v>10481.15890083632</v>
      </c>
    </row>
    <row r="18" spans="1:4" ht="30" customHeight="1">
      <c r="A18" s="78" t="s">
        <v>143</v>
      </c>
      <c r="B18" s="70"/>
      <c r="C18" s="71"/>
      <c r="D18" s="157">
        <f>D19+D20+D21</f>
        <v>13277.54</v>
      </c>
    </row>
    <row r="19" spans="1:4" ht="15" customHeight="1">
      <c r="A19" s="79" t="s">
        <v>139</v>
      </c>
      <c r="B19" s="41"/>
      <c r="C19" s="42"/>
      <c r="D19" s="157">
        <v>304.76</v>
      </c>
    </row>
    <row r="20" spans="1:4" ht="30" customHeight="1">
      <c r="A20" s="79" t="s">
        <v>140</v>
      </c>
      <c r="B20" s="41"/>
      <c r="C20" s="42"/>
      <c r="D20" s="157">
        <v>2270.05</v>
      </c>
    </row>
    <row r="21" spans="1:4" ht="15" customHeight="1">
      <c r="A21" s="79" t="s">
        <v>141</v>
      </c>
      <c r="B21" s="41"/>
      <c r="C21" s="42"/>
      <c r="D21" s="157">
        <v>10702.73</v>
      </c>
    </row>
    <row r="22" spans="1:4" ht="45" customHeight="1">
      <c r="A22" s="78" t="s">
        <v>144</v>
      </c>
      <c r="B22" s="68"/>
      <c r="C22" s="40"/>
      <c r="D22" s="150">
        <f>D18/D6/12*1000</f>
        <v>13133.076162215628</v>
      </c>
    </row>
    <row r="23" spans="1:4" ht="15" customHeight="1">
      <c r="A23" s="79" t="s">
        <v>139</v>
      </c>
      <c r="B23" s="69"/>
      <c r="C23" s="43"/>
      <c r="D23" s="91">
        <f>D19/D7/12*1000</f>
        <v>25396.666666666664</v>
      </c>
    </row>
    <row r="24" spans="1:4" ht="30" customHeight="1">
      <c r="A24" s="79" t="s">
        <v>140</v>
      </c>
      <c r="B24" s="69"/>
      <c r="C24" s="43"/>
      <c r="D24" s="91">
        <f>D20/D8/12*1000</f>
        <v>14012.654320987656</v>
      </c>
    </row>
    <row r="25" spans="1:4" ht="15" customHeight="1">
      <c r="A25" s="79" t="s">
        <v>141</v>
      </c>
      <c r="B25" s="69"/>
      <c r="C25" s="43"/>
      <c r="D25" s="91">
        <f>D21/D9/12*1000</f>
        <v>12787.013142174432</v>
      </c>
    </row>
    <row r="30" spans="1:5" ht="15" customHeight="1">
      <c r="A30" s="26" t="s">
        <v>175</v>
      </c>
      <c r="B30" s="65" t="s">
        <v>126</v>
      </c>
      <c r="C30" s="218" t="s">
        <v>192</v>
      </c>
      <c r="D30" s="218"/>
      <c r="E30" s="29"/>
    </row>
    <row r="31" spans="1:5" ht="15">
      <c r="A31" s="30" t="s">
        <v>177</v>
      </c>
      <c r="B31" s="66" t="s">
        <v>124</v>
      </c>
      <c r="C31" s="219" t="s">
        <v>127</v>
      </c>
      <c r="D31" s="219"/>
      <c r="E31" s="32"/>
    </row>
  </sheetData>
  <sheetProtection/>
  <mergeCells count="3">
    <mergeCell ref="C30:D30"/>
    <mergeCell ref="C31:D31"/>
    <mergeCell ref="A2:D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2019-05-22T07:29:04Z</cp:lastPrinted>
  <dcterms:created xsi:type="dcterms:W3CDTF">1996-10-08T23:32:33Z</dcterms:created>
  <dcterms:modified xsi:type="dcterms:W3CDTF">2019-05-29T08:48:41Z</dcterms:modified>
  <cp:category/>
  <cp:version/>
  <cp:contentType/>
  <cp:contentStatus/>
</cp:coreProperties>
</file>